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996000建設・技術課_情報共有\★★積算共有フォルダ★★\01_積算基準関係\00_通知・事務連絡関係\H26\通(H270218)全体スライド運用マニュアル\"/>
    </mc:Choice>
  </mc:AlternateContent>
  <xr:revisionPtr revIDLastSave="0" documentId="13_ncr:101_{8D329A6D-270C-4B39-A529-72C0FE041FEE}" xr6:coauthVersionLast="47" xr6:coauthVersionMax="47" xr10:uidLastSave="{00000000-0000-0000-0000-000000000000}"/>
  <bookViews>
    <workbookView xWindow="-28920" yWindow="645" windowWidth="29040" windowHeight="15840" xr2:uid="{00000000-000D-0000-FFFF-FFFF00000000}"/>
  </bookViews>
  <sheets>
    <sheet name="スライド調書" sheetId="1" r:id="rId1"/>
    <sheet name="全体スライド計算書（減）" sheetId="2" r:id="rId2"/>
    <sheet name="全体スライド計算書（増）" sheetId="3" r:id="rId3"/>
    <sheet name="全体スライド県独自様式" sheetId="4" r:id="rId4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4" l="1"/>
  <c r="E23" i="4"/>
  <c r="C12" i="4"/>
  <c r="C16" i="4" s="1"/>
  <c r="G8" i="4"/>
  <c r="H8" i="4" s="1"/>
  <c r="D8" i="4"/>
  <c r="E8" i="4" s="1"/>
  <c r="C24" i="4" s="1"/>
  <c r="C28" i="4" s="1"/>
  <c r="C31" i="4" l="1"/>
  <c r="C23" i="4"/>
  <c r="I15" i="4"/>
  <c r="C18" i="4"/>
  <c r="C32" i="4"/>
  <c r="C27" i="4" l="1"/>
  <c r="F14" i="4" s="1"/>
  <c r="F12" i="4"/>
  <c r="D31" i="4"/>
  <c r="C20" i="4"/>
  <c r="D18" i="4"/>
  <c r="E18" i="4" s="1"/>
  <c r="I14" i="4" l="1"/>
  <c r="D20" i="4"/>
  <c r="E20" i="4"/>
  <c r="C35" i="4" s="1"/>
  <c r="F18" i="4"/>
  <c r="F16" i="4"/>
  <c r="F20" i="4" l="1"/>
  <c r="G18" i="4"/>
  <c r="H18" i="4" s="1"/>
  <c r="I16" i="4"/>
  <c r="G20" i="4" l="1"/>
  <c r="H20" i="4" s="1"/>
  <c r="C34" i="4" s="1"/>
  <c r="D34" i="4" s="1"/>
  <c r="D10" i="3" l="1"/>
  <c r="B10" i="3"/>
  <c r="D9" i="2"/>
  <c r="B9" i="2"/>
  <c r="G25" i="1"/>
  <c r="D15" i="1"/>
  <c r="G21" i="1" s="1"/>
  <c r="D7" i="1"/>
  <c r="C22" i="1" s="1"/>
  <c r="C26" i="1" s="1"/>
  <c r="D5" i="1"/>
  <c r="C21" i="1" s="1"/>
  <c r="C25" i="1" s="1"/>
  <c r="D18" i="1" l="1"/>
  <c r="D16" i="1"/>
  <c r="F10" i="3" l="1"/>
  <c r="F9" i="2"/>
  <c r="H9" i="2"/>
  <c r="D14" i="2" s="1"/>
  <c r="H10" i="3"/>
  <c r="D15" i="3" s="1"/>
  <c r="F14" i="2" l="1"/>
  <c r="D16" i="2" s="1"/>
  <c r="H14" i="2"/>
  <c r="F16" i="2" s="1"/>
  <c r="F15" i="3"/>
  <c r="D17" i="3" s="1"/>
  <c r="D19" i="3" s="1"/>
  <c r="D21" i="3" s="1"/>
  <c r="E31" i="3" s="1"/>
  <c r="E33" i="3" s="1"/>
  <c r="H15" i="3"/>
  <c r="F17" i="3" s="1"/>
  <c r="D18" i="2" l="1"/>
  <c r="D20" i="2" s="1"/>
  <c r="E30" i="2" s="1"/>
  <c r="E32" i="2" s="1"/>
</calcChain>
</file>

<file path=xl/sharedStrings.xml><?xml version="1.0" encoding="utf-8"?>
<sst xmlns="http://schemas.openxmlformats.org/spreadsheetml/2006/main" count="164" uniqueCount="93">
  <si>
    <t>ス　ラ　イ　ド　調　書</t>
    <rPh sb="8" eb="9">
      <t>チョウ</t>
    </rPh>
    <rPh sb="10" eb="11">
      <t>ショ</t>
    </rPh>
    <phoneticPr fontId="4"/>
  </si>
  <si>
    <t>工　事　名</t>
    <rPh sb="0" eb="1">
      <t>コウ</t>
    </rPh>
    <rPh sb="2" eb="3">
      <t>コト</t>
    </rPh>
    <rPh sb="4" eb="5">
      <t>メイ</t>
    </rPh>
    <phoneticPr fontId="4"/>
  </si>
  <si>
    <t>請負代金額</t>
    <rPh sb="0" eb="2">
      <t>ウケオイ</t>
    </rPh>
    <rPh sb="2" eb="4">
      <t>ダイキン</t>
    </rPh>
    <rPh sb="4" eb="5">
      <t>ガク</t>
    </rPh>
    <phoneticPr fontId="4"/>
  </si>
  <si>
    <t>円</t>
    <rPh sb="0" eb="1">
      <t>エン</t>
    </rPh>
    <phoneticPr fontId="4"/>
  </si>
  <si>
    <t>（消費税含む）</t>
    <rPh sb="1" eb="4">
      <t>ショウヒゼイ</t>
    </rPh>
    <rPh sb="4" eb="5">
      <t>フク</t>
    </rPh>
    <phoneticPr fontId="4"/>
  </si>
  <si>
    <t>（消費税抜き）</t>
    <rPh sb="1" eb="4">
      <t>ショウヒゼイ</t>
    </rPh>
    <rPh sb="4" eb="5">
      <t>ヌ</t>
    </rPh>
    <phoneticPr fontId="4"/>
  </si>
  <si>
    <t>設 計 金 額</t>
    <rPh sb="0" eb="1">
      <t>セツ</t>
    </rPh>
    <rPh sb="2" eb="3">
      <t>ケイ</t>
    </rPh>
    <rPh sb="4" eb="5">
      <t>キン</t>
    </rPh>
    <rPh sb="6" eb="7">
      <t>ガク</t>
    </rPh>
    <phoneticPr fontId="4"/>
  </si>
  <si>
    <t>工　　　期</t>
    <rPh sb="0" eb="1">
      <t>コウ</t>
    </rPh>
    <rPh sb="4" eb="5">
      <t>キ</t>
    </rPh>
    <phoneticPr fontId="4"/>
  </si>
  <si>
    <t>自</t>
    <rPh sb="0" eb="1">
      <t>ジ</t>
    </rPh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</si>
  <si>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</si>
  <si>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</si>
  <si>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</si>
  <si>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</si>
  <si>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至</t>
    <rPh sb="0" eb="1">
      <t>イタ</t>
    </rPh>
    <phoneticPr fontId="4"/>
  </si>
  <si>
    <t>※打合簿による工期延期指示の場合は上段（）書きに延長後の工期末を記入</t>
    <rPh sb="1" eb="3">
      <t>ウチアワ</t>
    </rPh>
    <rPh sb="3" eb="4">
      <t>ボ</t>
    </rPh>
    <rPh sb="7" eb="9">
      <t>コウキ</t>
    </rPh>
    <rPh sb="9" eb="11">
      <t>エンキ</t>
    </rPh>
    <rPh sb="11" eb="13">
      <t>シジ</t>
    </rPh>
    <rPh sb="14" eb="16">
      <t>バアイ</t>
    </rPh>
    <rPh sb="17" eb="19">
      <t>ジョウダン</t>
    </rPh>
    <rPh sb="21" eb="22">
      <t>カ</t>
    </rPh>
    <rPh sb="24" eb="27">
      <t>エンチョウゴ</t>
    </rPh>
    <rPh sb="28" eb="31">
      <t>コウキマツ</t>
    </rPh>
    <rPh sb="32" eb="34">
      <t>キニュウ</t>
    </rPh>
    <phoneticPr fontId="4"/>
  </si>
  <si>
    <t>基　準　日</t>
    <rPh sb="0" eb="1">
      <t>モト</t>
    </rPh>
    <rPh sb="2" eb="3">
      <t>ジュン</t>
    </rPh>
    <rPh sb="4" eb="5">
      <t>ヒ</t>
    </rPh>
    <phoneticPr fontId="4"/>
  </si>
  <si>
    <t>　　　　　基準日以降２か月以上の残工期　有　・　無</t>
    <rPh sb="5" eb="8">
      <t>キジュンビ</t>
    </rPh>
    <rPh sb="8" eb="10">
      <t>イコウ</t>
    </rPh>
    <rPh sb="12" eb="13">
      <t>ゲツ</t>
    </rPh>
    <rPh sb="13" eb="15">
      <t>イジョウ</t>
    </rPh>
    <rPh sb="16" eb="17">
      <t>ザン</t>
    </rPh>
    <rPh sb="17" eb="19">
      <t>コウキ</t>
    </rPh>
    <rPh sb="20" eb="21">
      <t>ア</t>
    </rPh>
    <rPh sb="24" eb="25">
      <t>ナ</t>
    </rPh>
    <phoneticPr fontId="4"/>
  </si>
  <si>
    <t>出来高額（設計額）</t>
    <rPh sb="0" eb="1">
      <t>デ</t>
    </rPh>
    <rPh sb="1" eb="2">
      <t>コ</t>
    </rPh>
    <rPh sb="2" eb="3">
      <t>コウ</t>
    </rPh>
    <rPh sb="3" eb="4">
      <t>ガク</t>
    </rPh>
    <rPh sb="5" eb="8">
      <t>セッケイガク</t>
    </rPh>
    <phoneticPr fontId="4"/>
  </si>
  <si>
    <t>残工事額（設計額）</t>
    <rPh sb="0" eb="1">
      <t>ザン</t>
    </rPh>
    <rPh sb="1" eb="4">
      <t>コウジガク</t>
    </rPh>
    <rPh sb="5" eb="8">
      <t>セッケイガク</t>
    </rPh>
    <phoneticPr fontId="4"/>
  </si>
  <si>
    <t>残工事額（Ｐ１）</t>
    <rPh sb="0" eb="1">
      <t>ザン</t>
    </rPh>
    <rPh sb="1" eb="4">
      <t>コウジガク</t>
    </rPh>
    <phoneticPr fontId="4"/>
  </si>
  <si>
    <t>変更残工事額(設計額)</t>
    <rPh sb="0" eb="2">
      <t>ヘンコウ</t>
    </rPh>
    <rPh sb="2" eb="3">
      <t>ザン</t>
    </rPh>
    <rPh sb="3" eb="6">
      <t>コウジガク</t>
    </rPh>
    <phoneticPr fontId="4"/>
  </si>
  <si>
    <t>変更残工事額（Ｐ２）</t>
    <rPh sb="0" eb="2">
      <t>ヘンコウ</t>
    </rPh>
    <rPh sb="2" eb="3">
      <t>ザン</t>
    </rPh>
    <rPh sb="3" eb="6">
      <t>コウジガク</t>
    </rPh>
    <phoneticPr fontId="4"/>
  </si>
  <si>
    <t>Ｐ１：残工事額（請負代金額相当）</t>
    <rPh sb="3" eb="4">
      <t>ザン</t>
    </rPh>
    <rPh sb="4" eb="7">
      <t>コウジガク</t>
    </rPh>
    <rPh sb="8" eb="10">
      <t>ウケオイ</t>
    </rPh>
    <rPh sb="10" eb="12">
      <t>ダイキン</t>
    </rPh>
    <rPh sb="12" eb="13">
      <t>ガク</t>
    </rPh>
    <rPh sb="13" eb="15">
      <t>ソウトウ</t>
    </rPh>
    <phoneticPr fontId="4"/>
  </si>
  <si>
    <t>Ｐ１　＝</t>
    <phoneticPr fontId="4"/>
  </si>
  <si>
    <t>×</t>
    <phoneticPr fontId="4"/>
  </si>
  <si>
    <t>Ｐ２：変更工事額（請負代金額相当）</t>
    <rPh sb="3" eb="5">
      <t>ヘンコウ</t>
    </rPh>
    <rPh sb="5" eb="8">
      <t>コウジガク</t>
    </rPh>
    <rPh sb="9" eb="11">
      <t>ウケオイ</t>
    </rPh>
    <rPh sb="11" eb="13">
      <t>ダイキン</t>
    </rPh>
    <rPh sb="13" eb="14">
      <t>ガク</t>
    </rPh>
    <rPh sb="14" eb="16">
      <t>ソウトウ</t>
    </rPh>
    <phoneticPr fontId="4"/>
  </si>
  <si>
    <t>Ｐ２　＝</t>
    <phoneticPr fontId="4"/>
  </si>
  <si>
    <t>（　消費税は８％で計算しています。必要に応じて修正してください。　）</t>
    <rPh sb="2" eb="5">
      <t>ショウヒゼイ</t>
    </rPh>
    <rPh sb="9" eb="11">
      <t>ケイサン</t>
    </rPh>
    <rPh sb="17" eb="19">
      <t>ヒツヨウ</t>
    </rPh>
    <rPh sb="20" eb="21">
      <t>オウ</t>
    </rPh>
    <rPh sb="23" eb="25">
      <t>シュウセイ</t>
    </rPh>
    <phoneticPr fontId="4"/>
  </si>
  <si>
    <t>※減額スライド用 【全体スライド】</t>
    <rPh sb="1" eb="3">
      <t>ゲンガク</t>
    </rPh>
    <rPh sb="7" eb="8">
      <t>ヨウ</t>
    </rPh>
    <rPh sb="10" eb="12">
      <t>ゼンタイ</t>
    </rPh>
    <phoneticPr fontId="4"/>
  </si>
  <si>
    <t>○○工事に係る</t>
    <rPh sb="2" eb="4">
      <t>コウジ</t>
    </rPh>
    <rPh sb="5" eb="6">
      <t>カカ</t>
    </rPh>
    <phoneticPr fontId="4"/>
  </si>
  <si>
    <t>賃金等の変動に基づく請負代金額計算書</t>
    <rPh sb="0" eb="2">
      <t>チンギン</t>
    </rPh>
    <rPh sb="2" eb="3">
      <t>トウ</t>
    </rPh>
    <rPh sb="4" eb="6">
      <t>ヘンドウ</t>
    </rPh>
    <rPh sb="7" eb="8">
      <t>モト</t>
    </rPh>
    <rPh sb="10" eb="12">
      <t>ウケオイ</t>
    </rPh>
    <rPh sb="12" eb="14">
      <t>ダイキン</t>
    </rPh>
    <rPh sb="14" eb="15">
      <t>ガク</t>
    </rPh>
    <rPh sb="15" eb="18">
      <t>ケイサンショ</t>
    </rPh>
    <phoneticPr fontId="4"/>
  </si>
  <si>
    <t>出来高額</t>
    <rPh sb="0" eb="3">
      <t>デキダカ</t>
    </rPh>
    <rPh sb="3" eb="4">
      <t>ガク</t>
    </rPh>
    <phoneticPr fontId="4"/>
  </si>
  <si>
    <t>Ｐ１</t>
    <phoneticPr fontId="4"/>
  </si>
  <si>
    <t>Ｐ２</t>
    <phoneticPr fontId="4"/>
  </si>
  <si>
    <t>スライド額（Ｓ） ＝ （</t>
    <rPh sb="4" eb="5">
      <t>ガク</t>
    </rPh>
    <phoneticPr fontId="4"/>
  </si>
  <si>
    <t>－</t>
    <phoneticPr fontId="4"/>
  </si>
  <si>
    <t>）　　＋</t>
    <phoneticPr fontId="4"/>
  </si>
  <si>
    <t>１５／１０００</t>
    <phoneticPr fontId="4"/>
  </si>
  <si>
    <t>＝　（</t>
    <phoneticPr fontId="4"/>
  </si>
  <si>
    <t>＝</t>
    <phoneticPr fontId="4"/>
  </si>
  <si>
    <t>＋</t>
    <phoneticPr fontId="4"/>
  </si>
  <si>
    <t>（千円止め端数切り捨て）</t>
    <rPh sb="1" eb="3">
      <t>センエン</t>
    </rPh>
    <rPh sb="3" eb="4">
      <t>ド</t>
    </rPh>
    <rPh sb="5" eb="7">
      <t>ハスウ</t>
    </rPh>
    <rPh sb="7" eb="8">
      <t>キ</t>
    </rPh>
    <rPh sb="9" eb="10">
      <t>ス</t>
    </rPh>
    <phoneticPr fontId="4"/>
  </si>
  <si>
    <t>※端数は、通常の変更時の「千円止め端数切り捨て」に準じて処理する。</t>
    <rPh sb="1" eb="3">
      <t>ハスウ</t>
    </rPh>
    <rPh sb="5" eb="7">
      <t>ツウジョウ</t>
    </rPh>
    <rPh sb="8" eb="11">
      <t>ヘンコウジ</t>
    </rPh>
    <rPh sb="13" eb="15">
      <t>センエン</t>
    </rPh>
    <rPh sb="15" eb="16">
      <t>ド</t>
    </rPh>
    <rPh sb="17" eb="19">
      <t>ハスウ</t>
    </rPh>
    <rPh sb="19" eb="20">
      <t>キ</t>
    </rPh>
    <rPh sb="21" eb="22">
      <t>ス</t>
    </rPh>
    <rPh sb="25" eb="26">
      <t>ジュン</t>
    </rPh>
    <rPh sb="28" eb="30">
      <t>ショリ</t>
    </rPh>
    <phoneticPr fontId="4"/>
  </si>
  <si>
    <t>（但し、Ｐ１＞Ｐ２）</t>
    <rPh sb="1" eb="2">
      <t>タダ</t>
    </rPh>
    <phoneticPr fontId="4"/>
  </si>
  <si>
    <t>　　　Ｐ１　：　請負代金額から出来形部分に相応する請負代金額を控除した額</t>
    <rPh sb="8" eb="10">
      <t>ウケオイ</t>
    </rPh>
    <rPh sb="10" eb="12">
      <t>ダイキン</t>
    </rPh>
    <rPh sb="12" eb="13">
      <t>ガク</t>
    </rPh>
    <rPh sb="15" eb="18">
      <t>デキカタ</t>
    </rPh>
    <rPh sb="18" eb="20">
      <t>ブブン</t>
    </rPh>
    <rPh sb="21" eb="23">
      <t>ソウオウ</t>
    </rPh>
    <rPh sb="25" eb="27">
      <t>ウケオイ</t>
    </rPh>
    <rPh sb="27" eb="29">
      <t>ダイキン</t>
    </rPh>
    <rPh sb="29" eb="30">
      <t>ガク</t>
    </rPh>
    <rPh sb="31" eb="33">
      <t>コウジョ</t>
    </rPh>
    <rPh sb="35" eb="36">
      <t>ガク</t>
    </rPh>
    <phoneticPr fontId="4"/>
  </si>
  <si>
    <t>　　　Ｐ２　：　変動後（基準日）の賃金等を基礎として算出したＰ１に相当する額</t>
    <rPh sb="8" eb="10">
      <t>ヘンドウ</t>
    </rPh>
    <rPh sb="10" eb="11">
      <t>ゴ</t>
    </rPh>
    <rPh sb="12" eb="15">
      <t>キジュンビ</t>
    </rPh>
    <rPh sb="17" eb="19">
      <t>チンギン</t>
    </rPh>
    <rPh sb="19" eb="20">
      <t>トウ</t>
    </rPh>
    <rPh sb="21" eb="23">
      <t>キソ</t>
    </rPh>
    <rPh sb="26" eb="28">
      <t>サンシュツ</t>
    </rPh>
    <rPh sb="33" eb="35">
      <t>ソウトウ</t>
    </rPh>
    <rPh sb="37" eb="38">
      <t>ガク</t>
    </rPh>
    <phoneticPr fontId="4"/>
  </si>
  <si>
    <t>スライド額</t>
    <rPh sb="4" eb="5">
      <t>ガク</t>
    </rPh>
    <phoneticPr fontId="4"/>
  </si>
  <si>
    <t>（税込み）　　　＝</t>
    <rPh sb="1" eb="2">
      <t>ゼイ</t>
    </rPh>
    <rPh sb="2" eb="3">
      <t>コ</t>
    </rPh>
    <phoneticPr fontId="4"/>
  </si>
  <si>
    <t>消費税及び地方消費税率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リツ</t>
    </rPh>
    <phoneticPr fontId="4"/>
  </si>
  <si>
    <t>　　　＝</t>
    <phoneticPr fontId="4"/>
  </si>
  <si>
    <t>※増額スライド用 【全体スライド】</t>
    <rPh sb="1" eb="3">
      <t>ゾウガク</t>
    </rPh>
    <rPh sb="7" eb="8">
      <t>ヨウ</t>
    </rPh>
    <phoneticPr fontId="4"/>
  </si>
  <si>
    <t>）　　－</t>
    <phoneticPr fontId="4"/>
  </si>
  <si>
    <t>（但し、Ｐ１＜Ｐ２）</t>
    <rPh sb="1" eb="2">
      <t>タダ</t>
    </rPh>
    <phoneticPr fontId="4"/>
  </si>
  <si>
    <t>全体スライド調書（作成例）</t>
    <rPh sb="0" eb="2">
      <t>ゼンタイ</t>
    </rPh>
    <rPh sb="6" eb="8">
      <t>チョウショ</t>
    </rPh>
    <rPh sb="9" eb="11">
      <t>サクセイ</t>
    </rPh>
    <rPh sb="11" eb="12">
      <t>レイ</t>
    </rPh>
    <phoneticPr fontId="3"/>
  </si>
  <si>
    <t>※注：消費税率８％で計算しています。必要に応じて修正して下さい。　</t>
    <rPh sb="1" eb="2">
      <t>チュウ</t>
    </rPh>
    <rPh sb="3" eb="6">
      <t>ショウヒゼイ</t>
    </rPh>
    <rPh sb="6" eb="7">
      <t>リツ</t>
    </rPh>
    <rPh sb="10" eb="12">
      <t>ケイサン</t>
    </rPh>
    <rPh sb="18" eb="20">
      <t>ヒツヨウ</t>
    </rPh>
    <rPh sb="21" eb="22">
      <t>オウ</t>
    </rPh>
    <rPh sb="24" eb="26">
      <t>シュウセイ</t>
    </rPh>
    <rPh sb="28" eb="29">
      <t>クダ</t>
    </rPh>
    <phoneticPr fontId="3"/>
  </si>
  <si>
    <t>設計金額</t>
    <phoneticPr fontId="3"/>
  </si>
  <si>
    <t>請負代金額</t>
    <phoneticPr fontId="3"/>
  </si>
  <si>
    <t>請負代金額</t>
    <rPh sb="2" eb="3">
      <t>ダイ</t>
    </rPh>
    <phoneticPr fontId="3"/>
  </si>
  <si>
    <t>項目</t>
    <rPh sb="0" eb="2">
      <t>コウモク</t>
    </rPh>
    <phoneticPr fontId="3"/>
  </si>
  <si>
    <t>（消費税抜き）</t>
    <rPh sb="1" eb="4">
      <t>ショウヒゼイ</t>
    </rPh>
    <rPh sb="4" eb="5">
      <t>ヌ</t>
    </rPh>
    <phoneticPr fontId="3"/>
  </si>
  <si>
    <t>消費税相当額</t>
    <rPh sb="0" eb="3">
      <t>ショウヒゼイ</t>
    </rPh>
    <rPh sb="3" eb="6">
      <t>ソウトウガク</t>
    </rPh>
    <phoneticPr fontId="3"/>
  </si>
  <si>
    <t>（消費税含む）</t>
    <rPh sb="4" eb="5">
      <t>フク</t>
    </rPh>
    <phoneticPr fontId="3"/>
  </si>
  <si>
    <t>（消費税抜き）</t>
    <rPh sb="3" eb="4">
      <t>ゼイ</t>
    </rPh>
    <rPh sb="4" eb="5">
      <t>ヌ</t>
    </rPh>
    <phoneticPr fontId="3"/>
  </si>
  <si>
    <t>消費税相当額</t>
    <phoneticPr fontId="3"/>
  </si>
  <si>
    <t>適要</t>
    <rPh sb="0" eb="1">
      <t>テキ</t>
    </rPh>
    <rPh sb="1" eb="2">
      <t>ヨウ</t>
    </rPh>
    <phoneticPr fontId="3"/>
  </si>
  <si>
    <t>Ａ</t>
    <phoneticPr fontId="3"/>
  </si>
  <si>
    <t>Ｂ</t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</si>
  <si>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</si>
  <si>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</si>
  <si>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</si>
  <si>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</si>
  <si>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①当初設計</t>
    <rPh sb="1" eb="3">
      <t>トウショ</t>
    </rPh>
    <rPh sb="3" eb="5">
      <t>セッケイ</t>
    </rPh>
    <phoneticPr fontId="3"/>
  </si>
  <si>
    <t>②基準日での出来高</t>
    <rPh sb="1" eb="4">
      <t>キジュンビ</t>
    </rPh>
    <rPh sb="6" eb="8">
      <t>デキ</t>
    </rPh>
    <rPh sb="8" eb="9">
      <t>タカ</t>
    </rPh>
    <phoneticPr fontId="3"/>
  </si>
  <si>
    <t>Z1</t>
    <phoneticPr fontId="3"/>
  </si>
  <si>
    <t>P1</t>
    <phoneticPr fontId="3"/>
  </si>
  <si>
    <t>③残工事金額</t>
    <rPh sb="1" eb="2">
      <t>ザン</t>
    </rPh>
    <rPh sb="2" eb="4">
      <t>コウジ</t>
    </rPh>
    <rPh sb="4" eb="6">
      <t>キンガク</t>
    </rPh>
    <phoneticPr fontId="3"/>
  </si>
  <si>
    <t>Z2</t>
    <phoneticPr fontId="3"/>
  </si>
  <si>
    <t>P2</t>
    <phoneticPr fontId="3"/>
  </si>
  <si>
    <t>P2-P1</t>
    <phoneticPr fontId="3"/>
  </si>
  <si>
    <t>④残工事更改金額</t>
    <rPh sb="1" eb="2">
      <t>ザン</t>
    </rPh>
    <rPh sb="2" eb="4">
      <t>コウジ</t>
    </rPh>
    <rPh sb="4" eb="6">
      <t>コウカイ</t>
    </rPh>
    <rPh sb="6" eb="8">
      <t>キンガク</t>
    </rPh>
    <phoneticPr fontId="3"/>
  </si>
  <si>
    <t>P1×15/1,000</t>
    <phoneticPr fontId="3"/>
  </si>
  <si>
    <t>⑤スライド控除額</t>
    <rPh sb="5" eb="7">
      <t>コウジョ</t>
    </rPh>
    <rPh sb="7" eb="8">
      <t>ガク</t>
    </rPh>
    <phoneticPr fontId="3"/>
  </si>
  <si>
    <t>S（千円止め）</t>
    <phoneticPr fontId="3"/>
  </si>
  <si>
    <t>増：(P2-P1)-P1×15/1,000</t>
    <rPh sb="0" eb="1">
      <t>ゾウ</t>
    </rPh>
    <phoneticPr fontId="3"/>
  </si>
  <si>
    <t>⑥スライド額</t>
    <rPh sb="5" eb="6">
      <t>ガク</t>
    </rPh>
    <phoneticPr fontId="3"/>
  </si>
  <si>
    <t>減：(P2-P1)+P1×15/1,000</t>
    <rPh sb="0" eb="1">
      <t>ゲン</t>
    </rPh>
    <phoneticPr fontId="3"/>
  </si>
  <si>
    <t>⑦更改後全体額</t>
    <rPh sb="1" eb="3">
      <t>コウカイ</t>
    </rPh>
    <rPh sb="3" eb="4">
      <t>ゴ</t>
    </rPh>
    <rPh sb="4" eb="7">
      <t>ゼンタイガク</t>
    </rPh>
    <phoneticPr fontId="3"/>
  </si>
  <si>
    <t>P1：残工事額（請負代金額相当）</t>
    <rPh sb="3" eb="4">
      <t>ザン</t>
    </rPh>
    <rPh sb="4" eb="7">
      <t>コウジガク</t>
    </rPh>
    <rPh sb="8" eb="10">
      <t>ウケオイ</t>
    </rPh>
    <rPh sb="10" eb="12">
      <t>ダイキン</t>
    </rPh>
    <rPh sb="12" eb="13">
      <t>ガク</t>
    </rPh>
    <rPh sb="13" eb="15">
      <t>ソウトウ</t>
    </rPh>
    <phoneticPr fontId="4"/>
  </si>
  <si>
    <t>P1　＝</t>
    <phoneticPr fontId="4"/>
  </si>
  <si>
    <t>×</t>
    <phoneticPr fontId="4"/>
  </si>
  <si>
    <t>P2：変更工事額（請負代金額相当）</t>
    <rPh sb="3" eb="5">
      <t>ヘンコウ</t>
    </rPh>
    <rPh sb="5" eb="8">
      <t>コウジガク</t>
    </rPh>
    <rPh sb="9" eb="11">
      <t>ウケオイ</t>
    </rPh>
    <rPh sb="11" eb="13">
      <t>ダイキン</t>
    </rPh>
    <rPh sb="13" eb="14">
      <t>ガク</t>
    </rPh>
    <rPh sb="14" eb="16">
      <t>ソウトウ</t>
    </rPh>
    <phoneticPr fontId="4"/>
  </si>
  <si>
    <t>P2　＝</t>
    <phoneticPr fontId="4"/>
  </si>
  <si>
    <t>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</si>
</sst>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&quot;消費税率：&quot;0%"/>
  </numFmts>
  <fonts count="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/>
    <xf numFmtId="9" fontId="8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 applyAlignment="1">
      <alignment horizontal="right"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38" fontId="5" fillId="0" borderId="0" xfId="1" applyFo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3" borderId="0" xfId="0" applyFont="1" applyFill="1">
      <alignment vertical="center"/>
    </xf>
    <xf numFmtId="0" fontId="0" fillId="0" borderId="0" xfId="0" applyAlignment="1">
      <alignment horizontal="center" vertical="center"/>
    </xf>
    <xf numFmtId="38" fontId="0" fillId="0" borderId="0" xfId="0" applyNumberFormat="1">
      <alignment vertical="center"/>
    </xf>
    <xf numFmtId="38" fontId="1" fillId="0" borderId="0" xfId="1" applyFon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0" fillId="3" borderId="0" xfId="0" applyFill="1">
      <alignment vertical="center"/>
    </xf>
    <xf numFmtId="0" fontId="8" fillId="0" borderId="0" xfId="2"/>
    <xf numFmtId="0" fontId="8" fillId="4" borderId="0" xfId="2" applyFill="1"/>
    <xf numFmtId="0" fontId="8" fillId="4" borderId="0" xfId="2" applyFill="1" applyAlignment="1">
      <alignment horizontal="right"/>
    </xf>
    <xf numFmtId="0" fontId="5" fillId="0" borderId="20" xfId="2" applyFont="1" applyBorder="1"/>
    <xf numFmtId="0" fontId="5" fillId="0" borderId="21" xfId="2" applyFont="1" applyBorder="1" applyAlignment="1">
      <alignment horizontal="center"/>
    </xf>
    <xf numFmtId="0" fontId="5" fillId="0" borderId="22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5" fillId="0" borderId="24" xfId="2" applyFont="1" applyBorder="1" applyAlignment="1">
      <alignment horizontal="center"/>
    </xf>
    <xf numFmtId="0" fontId="5" fillId="0" borderId="25" xfId="2" applyFont="1" applyBorder="1" applyAlignment="1">
      <alignment horizontal="center"/>
    </xf>
    <xf numFmtId="0" fontId="5" fillId="0" borderId="26" xfId="2" applyFont="1" applyBorder="1" applyAlignment="1">
      <alignment horizontal="center"/>
    </xf>
    <xf numFmtId="0" fontId="5" fillId="0" borderId="27" xfId="2" applyFont="1" applyBorder="1" applyAlignment="1">
      <alignment horizontal="center"/>
    </xf>
    <xf numFmtId="0" fontId="5" fillId="0" borderId="28" xfId="2" applyFont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30" xfId="2" applyFont="1" applyBorder="1"/>
    <xf numFmtId="0" fontId="5" fillId="0" borderId="31" xfId="2" applyFont="1" applyBorder="1" applyAlignment="1">
      <alignment horizontal="center"/>
    </xf>
    <xf numFmtId="0" fontId="5" fillId="0" borderId="32" xfId="2" applyFont="1" applyBorder="1" applyAlignment="1">
      <alignment horizontal="center"/>
    </xf>
    <xf numFmtId="0" fontId="5" fillId="0" borderId="33" xfId="2" applyFont="1" applyBorder="1" applyAlignment="1">
      <alignment horizontal="center"/>
    </xf>
    <xf numFmtId="0" fontId="5" fillId="0" borderId="34" xfId="2" applyFont="1" applyBorder="1" applyAlignment="1">
      <alignment horizontal="center"/>
    </xf>
    <xf numFmtId="176" fontId="5" fillId="0" borderId="21" xfId="2" applyNumberFormat="1" applyFont="1" applyBorder="1"/>
    <xf numFmtId="176" fontId="5" fillId="0" borderId="22" xfId="2" applyNumberFormat="1" applyFont="1" applyBorder="1"/>
    <xf numFmtId="176" fontId="5" fillId="0" borderId="23" xfId="2" applyNumberFormat="1" applyFont="1" applyBorder="1"/>
    <xf numFmtId="176" fontId="5" fillId="0" borderId="24" xfId="2" applyNumberFormat="1" applyFont="1" applyBorder="1"/>
    <xf numFmtId="0" fontId="5" fillId="0" borderId="30" xfId="2" applyFont="1" applyFill="1" applyBorder="1"/>
    <xf numFmtId="176" fontId="5" fillId="5" borderId="31" xfId="2" applyNumberFormat="1" applyFont="1" applyFill="1" applyBorder="1"/>
    <xf numFmtId="176" fontId="5" fillId="0" borderId="32" xfId="2" applyNumberFormat="1" applyFont="1" applyBorder="1"/>
    <xf numFmtId="176" fontId="5" fillId="0" borderId="33" xfId="2" applyNumberFormat="1" applyFont="1" applyBorder="1"/>
    <xf numFmtId="176" fontId="5" fillId="0" borderId="34" xfId="2" applyNumberFormat="1" applyFont="1" applyBorder="1"/>
    <xf numFmtId="176" fontId="5" fillId="0" borderId="31" xfId="2" applyNumberFormat="1" applyFont="1" applyBorder="1"/>
    <xf numFmtId="176" fontId="5" fillId="0" borderId="24" xfId="2" applyNumberFormat="1" applyFont="1" applyBorder="1" applyAlignment="1">
      <alignment shrinkToFit="1"/>
    </xf>
    <xf numFmtId="176" fontId="5" fillId="0" borderId="34" xfId="2" applyNumberFormat="1" applyFont="1" applyBorder="1" applyAlignment="1">
      <alignment shrinkToFit="1"/>
    </xf>
    <xf numFmtId="0" fontId="8" fillId="0" borderId="0" xfId="2" applyBorder="1"/>
    <xf numFmtId="0" fontId="8" fillId="0" borderId="35" xfId="2" applyBorder="1"/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5" borderId="0" xfId="3" applyNumberFormat="1" applyFont="1" applyFill="1" applyAlignment="1">
      <alignment vertical="center"/>
    </xf>
    <xf numFmtId="38" fontId="5" fillId="0" borderId="12" xfId="2" applyNumberFormat="1" applyFont="1" applyBorder="1" applyAlignment="1">
      <alignment horizontal="center" vertical="center"/>
    </xf>
    <xf numFmtId="38" fontId="5" fillId="0" borderId="9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0" applyNumberFormat="1" applyFont="1" applyAlignment="1">
      <alignment horizontal="center" vertical="center"/>
    </xf>
    <xf numFmtId="38" fontId="5" fillId="2" borderId="6" xfId="1" applyFont="1" applyFill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8" fontId="5" fillId="2" borderId="6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0" applyNumberFormat="1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0" borderId="19" xfId="0" applyNumberForma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8" fillId="0" borderId="0" xfId="2" applyAlignment="1">
      <alignment horizontal="center"/>
    </xf>
    <xf numFmtId="38" fontId="5" fillId="0" borderId="0" xfId="2" applyNumberFormat="1" applyFont="1" applyAlignment="1">
      <alignment horizontal="center" vertical="center"/>
    </xf>
  </cellXfs>
  <cellStyles count="4">
    <cellStyle name="パーセント 2" xfId="3" xr:uid="{00000000-0005-0000-0000-000000000000}"/>
    <cellStyle name="桁区切り" xfId="1" builtinId="6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>
      <selection activeCell="P5" sqref="P5"/>
    </sheetView>
  </sheetViews>
  <sheetFormatPr defaultRowHeight="13.5" x14ac:dyDescent="0.15"/>
  <cols>
    <col min="1" max="1" width="1" style="1" customWidth="1"/>
    <col min="2" max="2" width="21.125" style="1" customWidth="1"/>
    <col min="3" max="4" width="9" style="1"/>
    <col min="5" max="5" width="6.25" style="1" customWidth="1"/>
    <col min="6" max="6" width="3.375" style="1" bestFit="1" customWidth="1"/>
    <col min="7" max="7" width="6.25" style="1" customWidth="1"/>
    <col min="8" max="8" width="3.375" style="1" bestFit="1" customWidth="1"/>
    <col min="9" max="9" width="6.25" style="1" customWidth="1"/>
    <col min="10" max="11" width="3.375" style="1" bestFit="1" customWidth="1"/>
    <col min="12" max="12" width="16.125" style="1" bestFit="1" customWidth="1"/>
    <col min="13" max="13" width="9" style="1"/>
    <col min="14" max="14" width="12.75" style="1" bestFit="1" customWidth="1"/>
    <col min="15" max="16384" width="9" style="1"/>
  </cols>
  <sheetData>
    <row r="1" spans="1:14" ht="27.75" customHeight="1" x14ac:dyDescent="0.1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27.75" customHeight="1" x14ac:dyDescent="0.15"/>
    <row r="4" spans="1:14" ht="27" customHeight="1" x14ac:dyDescent="0.15">
      <c r="B4" s="2" t="s">
        <v>1</v>
      </c>
      <c r="C4" s="81"/>
      <c r="D4" s="82"/>
      <c r="E4" s="82"/>
      <c r="F4" s="82"/>
      <c r="G4" s="82"/>
      <c r="H4" s="82"/>
      <c r="I4" s="82"/>
      <c r="J4" s="82"/>
      <c r="K4" s="82"/>
      <c r="L4" s="83"/>
    </row>
    <row r="5" spans="1:14" ht="27" customHeight="1" x14ac:dyDescent="0.15">
      <c r="B5" s="73" t="s">
        <v>2</v>
      </c>
      <c r="C5" s="3"/>
      <c r="D5" s="79">
        <f>D6*1.08</f>
        <v>1274400000</v>
      </c>
      <c r="E5" s="79"/>
      <c r="F5" s="79"/>
      <c r="G5" s="79"/>
      <c r="H5" s="79"/>
      <c r="I5" s="79"/>
      <c r="J5" s="3"/>
      <c r="K5" s="3" t="s">
        <v>3</v>
      </c>
      <c r="L5" s="4" t="s">
        <v>4</v>
      </c>
    </row>
    <row r="6" spans="1:14" ht="27" customHeight="1" x14ac:dyDescent="0.15">
      <c r="B6" s="73"/>
      <c r="C6" s="3"/>
      <c r="D6" s="62">
        <v>1180000000</v>
      </c>
      <c r="E6" s="62"/>
      <c r="F6" s="62"/>
      <c r="G6" s="62"/>
      <c r="H6" s="62"/>
      <c r="I6" s="62"/>
      <c r="J6" s="3"/>
      <c r="K6" s="3" t="s">
        <v>3</v>
      </c>
      <c r="L6" s="4" t="s">
        <v>5</v>
      </c>
    </row>
    <row r="7" spans="1:14" ht="27" customHeight="1" x14ac:dyDescent="0.15">
      <c r="B7" s="73" t="s">
        <v>6</v>
      </c>
      <c r="C7" s="3"/>
      <c r="D7" s="79">
        <f>D8*1.08</f>
        <v>1298091960</v>
      </c>
      <c r="E7" s="79"/>
      <c r="F7" s="79"/>
      <c r="G7" s="79"/>
      <c r="H7" s="79"/>
      <c r="I7" s="79"/>
      <c r="J7" s="3"/>
      <c r="K7" s="3" t="s">
        <v>3</v>
      </c>
      <c r="L7" s="4" t="s">
        <v>4</v>
      </c>
    </row>
    <row r="8" spans="1:14" ht="27" customHeight="1" x14ac:dyDescent="0.15">
      <c r="B8" s="73"/>
      <c r="C8" s="3"/>
      <c r="D8" s="62">
        <v>1201937000</v>
      </c>
      <c r="E8" s="62"/>
      <c r="F8" s="62"/>
      <c r="G8" s="62"/>
      <c r="H8" s="62"/>
      <c r="I8" s="62"/>
      <c r="J8" s="3"/>
      <c r="K8" s="3" t="s">
        <v>3</v>
      </c>
      <c r="L8" s="4" t="s">
        <v>5</v>
      </c>
    </row>
    <row r="9" spans="1:14" ht="27" customHeight="1" x14ac:dyDescent="0.15">
      <c r="B9" s="73" t="s">
        <v>7</v>
      </c>
      <c r="C9" s="5" t="s">
        <v>8</v>
      </c>
      <c r="D9" s="5" t="s">
        <v>9</v>
      </c>
      <c r="E9" s="3"/>
      <c r="F9" s="3" t="s">
        <v>10</v>
      </c>
      <c r="G9" s="3"/>
      <c r="H9" s="3" t="s">
        <v>11</v>
      </c>
      <c r="I9" s="3"/>
      <c r="J9" s="3" t="s">
        <v>12</v>
      </c>
      <c r="K9" s="3"/>
      <c r="L9" s="4"/>
    </row>
    <row r="10" spans="1:14" x14ac:dyDescent="0.15">
      <c r="B10" s="73"/>
      <c r="C10" s="77" t="s">
        <v>13</v>
      </c>
      <c r="D10" s="68" t="s">
        <v>9</v>
      </c>
      <c r="E10" s="69"/>
      <c r="F10" s="68" t="s">
        <v>10</v>
      </c>
      <c r="G10" s="69"/>
      <c r="H10" s="68" t="s">
        <v>11</v>
      </c>
      <c r="I10" s="69"/>
      <c r="J10" s="68" t="s">
        <v>12</v>
      </c>
      <c r="K10" s="6"/>
      <c r="L10" s="71" t="s">
        <v>14</v>
      </c>
    </row>
    <row r="11" spans="1:14" x14ac:dyDescent="0.15">
      <c r="B11" s="73"/>
      <c r="C11" s="78"/>
      <c r="D11" s="60"/>
      <c r="E11" s="70"/>
      <c r="F11" s="60"/>
      <c r="G11" s="70"/>
      <c r="H11" s="60"/>
      <c r="I11" s="70"/>
      <c r="J11" s="60"/>
      <c r="K11" s="7"/>
      <c r="L11" s="72"/>
    </row>
    <row r="12" spans="1:14" ht="27" customHeight="1" x14ac:dyDescent="0.15">
      <c r="B12" s="73" t="s">
        <v>15</v>
      </c>
      <c r="C12" s="3"/>
      <c r="D12" s="5" t="s">
        <v>9</v>
      </c>
      <c r="E12" s="3"/>
      <c r="F12" s="3" t="s">
        <v>10</v>
      </c>
      <c r="G12" s="3"/>
      <c r="H12" s="3" t="s">
        <v>11</v>
      </c>
      <c r="I12" s="3"/>
      <c r="J12" s="3" t="s">
        <v>12</v>
      </c>
      <c r="K12" s="3"/>
      <c r="L12" s="4"/>
    </row>
    <row r="13" spans="1:14" ht="27" customHeight="1" x14ac:dyDescent="0.15">
      <c r="B13" s="73"/>
      <c r="C13" s="74" t="s">
        <v>16</v>
      </c>
      <c r="D13" s="75"/>
      <c r="E13" s="75"/>
      <c r="F13" s="75"/>
      <c r="G13" s="75"/>
      <c r="H13" s="75"/>
      <c r="I13" s="75"/>
      <c r="J13" s="75"/>
      <c r="K13" s="75"/>
      <c r="L13" s="76"/>
    </row>
    <row r="14" spans="1:14" ht="27" customHeight="1" x14ac:dyDescent="0.15">
      <c r="B14" s="8" t="s">
        <v>17</v>
      </c>
      <c r="C14" s="3"/>
      <c r="D14" s="62">
        <v>802618000</v>
      </c>
      <c r="E14" s="62"/>
      <c r="F14" s="62"/>
      <c r="G14" s="62"/>
      <c r="H14" s="62"/>
      <c r="I14" s="62"/>
      <c r="J14" s="3"/>
      <c r="K14" s="3" t="s">
        <v>3</v>
      </c>
      <c r="L14" s="4" t="s">
        <v>5</v>
      </c>
    </row>
    <row r="15" spans="1:14" ht="27" customHeight="1" x14ac:dyDescent="0.15">
      <c r="B15" s="8" t="s">
        <v>18</v>
      </c>
      <c r="C15" s="3"/>
      <c r="D15" s="63">
        <f>D8-D14</f>
        <v>399319000</v>
      </c>
      <c r="E15" s="63"/>
      <c r="F15" s="63"/>
      <c r="G15" s="63"/>
      <c r="H15" s="63"/>
      <c r="I15" s="63"/>
      <c r="J15" s="3"/>
      <c r="K15" s="3" t="s">
        <v>3</v>
      </c>
      <c r="L15" s="4" t="s">
        <v>5</v>
      </c>
    </row>
    <row r="16" spans="1:14" ht="27" customHeight="1" x14ac:dyDescent="0.15">
      <c r="B16" s="8" t="s">
        <v>19</v>
      </c>
      <c r="C16" s="3"/>
      <c r="D16" s="63">
        <f>ROUNDDOWN((C21/C22)*G21,0)</f>
        <v>392030880</v>
      </c>
      <c r="E16" s="64"/>
      <c r="F16" s="64"/>
      <c r="G16" s="64"/>
      <c r="H16" s="64"/>
      <c r="I16" s="64"/>
      <c r="J16" s="3"/>
      <c r="K16" s="3" t="s">
        <v>3</v>
      </c>
      <c r="L16" s="4" t="s">
        <v>5</v>
      </c>
      <c r="N16" s="9"/>
    </row>
    <row r="17" spans="2:12" ht="27" customHeight="1" x14ac:dyDescent="0.15">
      <c r="B17" s="8" t="s">
        <v>20</v>
      </c>
      <c r="C17" s="3"/>
      <c r="D17" s="65">
        <v>367226000</v>
      </c>
      <c r="E17" s="66"/>
      <c r="F17" s="66"/>
      <c r="G17" s="66"/>
      <c r="H17" s="66"/>
      <c r="I17" s="66"/>
      <c r="J17" s="3"/>
      <c r="K17" s="3" t="s">
        <v>3</v>
      </c>
      <c r="L17" s="4" t="s">
        <v>5</v>
      </c>
    </row>
    <row r="18" spans="2:12" ht="27" customHeight="1" x14ac:dyDescent="0.15">
      <c r="B18" s="10" t="s">
        <v>21</v>
      </c>
      <c r="C18" s="11"/>
      <c r="D18" s="67">
        <f>ROUNDDOWN((C25/C26)*G25,0)</f>
        <v>360523621</v>
      </c>
      <c r="E18" s="67"/>
      <c r="F18" s="67"/>
      <c r="G18" s="67"/>
      <c r="H18" s="67"/>
      <c r="I18" s="67"/>
      <c r="J18" s="12"/>
      <c r="K18" s="12" t="s">
        <v>3</v>
      </c>
      <c r="L18" s="13" t="s">
        <v>5</v>
      </c>
    </row>
    <row r="20" spans="2:12" x14ac:dyDescent="0.15">
      <c r="B20" s="1" t="s">
        <v>22</v>
      </c>
    </row>
    <row r="21" spans="2:12" x14ac:dyDescent="0.15">
      <c r="B21" s="58" t="s">
        <v>23</v>
      </c>
      <c r="C21" s="59">
        <f>D5</f>
        <v>1274400000</v>
      </c>
      <c r="D21" s="60"/>
      <c r="E21" s="58" t="s">
        <v>24</v>
      </c>
      <c r="G21" s="61">
        <f>D15</f>
        <v>399319000</v>
      </c>
      <c r="H21" s="58"/>
      <c r="I21" s="58"/>
    </row>
    <row r="22" spans="2:12" x14ac:dyDescent="0.15">
      <c r="B22" s="58"/>
      <c r="C22" s="61">
        <f>D7</f>
        <v>1298091960</v>
      </c>
      <c r="D22" s="58"/>
      <c r="E22" s="58"/>
      <c r="G22" s="58"/>
      <c r="H22" s="58"/>
      <c r="I22" s="58"/>
    </row>
    <row r="24" spans="2:12" x14ac:dyDescent="0.15">
      <c r="B24" s="1" t="s">
        <v>25</v>
      </c>
    </row>
    <row r="25" spans="2:12" x14ac:dyDescent="0.15">
      <c r="B25" s="58" t="s">
        <v>26</v>
      </c>
      <c r="C25" s="59">
        <f>C21</f>
        <v>1274400000</v>
      </c>
      <c r="D25" s="60"/>
      <c r="E25" s="58" t="s">
        <v>24</v>
      </c>
      <c r="G25" s="61">
        <f>D17</f>
        <v>367226000</v>
      </c>
      <c r="H25" s="58"/>
      <c r="I25" s="58"/>
    </row>
    <row r="26" spans="2:12" x14ac:dyDescent="0.15">
      <c r="B26" s="58"/>
      <c r="C26" s="61">
        <f>C22</f>
        <v>1298091960</v>
      </c>
      <c r="D26" s="58"/>
      <c r="E26" s="58"/>
      <c r="G26" s="58"/>
      <c r="H26" s="58"/>
      <c r="I26" s="58"/>
    </row>
    <row r="29" spans="2:12" x14ac:dyDescent="0.15">
      <c r="B29" s="14" t="s">
        <v>27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</sheetData>
  <mergeCells count="35">
    <mergeCell ref="B7:B8"/>
    <mergeCell ref="D7:I7"/>
    <mergeCell ref="D8:I8"/>
    <mergeCell ref="A1:L1"/>
    <mergeCell ref="C4:L4"/>
    <mergeCell ref="B5:B6"/>
    <mergeCell ref="D5:I5"/>
    <mergeCell ref="D6:I6"/>
    <mergeCell ref="H10:H11"/>
    <mergeCell ref="I10:I11"/>
    <mergeCell ref="J10:J11"/>
    <mergeCell ref="L10:L11"/>
    <mergeCell ref="B12:B13"/>
    <mergeCell ref="C13:L13"/>
    <mergeCell ref="B9:B11"/>
    <mergeCell ref="C10:C11"/>
    <mergeCell ref="D10:D11"/>
    <mergeCell ref="E10:E11"/>
    <mergeCell ref="F10:F11"/>
    <mergeCell ref="G10:G11"/>
    <mergeCell ref="B21:B22"/>
    <mergeCell ref="C21:D21"/>
    <mergeCell ref="E21:E22"/>
    <mergeCell ref="G21:I22"/>
    <mergeCell ref="C22:D22"/>
    <mergeCell ref="D14:I14"/>
    <mergeCell ref="D15:I15"/>
    <mergeCell ref="D16:I16"/>
    <mergeCell ref="D17:I17"/>
    <mergeCell ref="D18:I18"/>
    <mergeCell ref="B25:B26"/>
    <mergeCell ref="C25:D25"/>
    <mergeCell ref="E25:E26"/>
    <mergeCell ref="G25:I26"/>
    <mergeCell ref="C26:D26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P5" sqref="P5"/>
    </sheetView>
  </sheetViews>
  <sheetFormatPr defaultRowHeight="13.5" x14ac:dyDescent="0.15"/>
  <cols>
    <col min="1" max="1" width="3" customWidth="1"/>
    <col min="3" max="3" width="7.625" customWidth="1"/>
    <col min="4" max="4" width="11.875" customWidth="1"/>
    <col min="5" max="5" width="7.625" customWidth="1"/>
    <col min="6" max="6" width="11.375" bestFit="1" customWidth="1"/>
    <col min="7" max="7" width="7.625" customWidth="1"/>
    <col min="8" max="8" width="11.375" bestFit="1" customWidth="1"/>
    <col min="9" max="9" width="7.625" customWidth="1"/>
    <col min="10" max="10" width="11" bestFit="1" customWidth="1"/>
  </cols>
  <sheetData>
    <row r="1" spans="1:10" x14ac:dyDescent="0.15">
      <c r="A1" t="s">
        <v>28</v>
      </c>
    </row>
    <row r="3" spans="1:10" x14ac:dyDescent="0.15">
      <c r="B3" t="s">
        <v>29</v>
      </c>
    </row>
    <row r="4" spans="1:10" x14ac:dyDescent="0.15">
      <c r="B4" t="s">
        <v>30</v>
      </c>
    </row>
    <row r="8" spans="1:10" ht="30.75" customHeight="1" x14ac:dyDescent="0.15">
      <c r="B8" s="89" t="s">
        <v>2</v>
      </c>
      <c r="C8" s="89"/>
      <c r="D8" s="89" t="s">
        <v>31</v>
      </c>
      <c r="E8" s="89"/>
      <c r="F8" s="89" t="s">
        <v>32</v>
      </c>
      <c r="G8" s="89"/>
      <c r="H8" s="89" t="s">
        <v>33</v>
      </c>
      <c r="I8" s="89"/>
    </row>
    <row r="9" spans="1:10" ht="30.75" customHeight="1" x14ac:dyDescent="0.15">
      <c r="B9" s="90">
        <f>スライド調書!D6</f>
        <v>1180000000</v>
      </c>
      <c r="C9" s="89"/>
      <c r="D9" s="90">
        <f>スライド調書!D14</f>
        <v>802618000</v>
      </c>
      <c r="E9" s="89"/>
      <c r="F9" s="90">
        <f>スライド調書!D16</f>
        <v>392030880</v>
      </c>
      <c r="G9" s="89"/>
      <c r="H9" s="90">
        <f>スライド調書!D18</f>
        <v>360523621</v>
      </c>
      <c r="I9" s="89"/>
    </row>
    <row r="12" spans="1:10" ht="18.75" customHeight="1" x14ac:dyDescent="0.15">
      <c r="B12" s="84" t="s">
        <v>34</v>
      </c>
      <c r="C12" s="84"/>
      <c r="D12" s="15" t="s">
        <v>33</v>
      </c>
      <c r="E12" s="15" t="s">
        <v>35</v>
      </c>
      <c r="F12" s="15" t="s">
        <v>32</v>
      </c>
      <c r="G12" s="15" t="s">
        <v>36</v>
      </c>
      <c r="H12" s="15" t="s">
        <v>32</v>
      </c>
      <c r="I12" s="15" t="s">
        <v>24</v>
      </c>
      <c r="J12" t="s">
        <v>37</v>
      </c>
    </row>
    <row r="13" spans="1:10" ht="18.75" customHeight="1" x14ac:dyDescent="0.15"/>
    <row r="14" spans="1:10" ht="18.75" customHeight="1" x14ac:dyDescent="0.15">
      <c r="B14" s="85" t="s">
        <v>38</v>
      </c>
      <c r="C14" s="86"/>
      <c r="D14" s="16">
        <f>H9</f>
        <v>360523621</v>
      </c>
      <c r="E14" s="15" t="s">
        <v>35</v>
      </c>
      <c r="F14" s="16">
        <f>F9</f>
        <v>392030880</v>
      </c>
      <c r="G14" s="15" t="s">
        <v>36</v>
      </c>
      <c r="H14" s="16">
        <f>F9</f>
        <v>392030880</v>
      </c>
      <c r="I14" s="15" t="s">
        <v>24</v>
      </c>
      <c r="J14" t="s">
        <v>37</v>
      </c>
    </row>
    <row r="15" spans="1:10" ht="18.75" customHeight="1" x14ac:dyDescent="0.15"/>
    <row r="16" spans="1:10" ht="18.75" customHeight="1" x14ac:dyDescent="0.15">
      <c r="C16" s="15" t="s">
        <v>39</v>
      </c>
      <c r="D16" s="16">
        <f>D14-F14</f>
        <v>-31507259</v>
      </c>
      <c r="E16" s="15" t="s">
        <v>40</v>
      </c>
      <c r="F16" s="17">
        <f>H14*(15/1000)</f>
        <v>5880463.2000000002</v>
      </c>
    </row>
    <row r="17" spans="2:8" ht="18.75" customHeight="1" x14ac:dyDescent="0.15"/>
    <row r="18" spans="2:8" ht="18.75" customHeight="1" x14ac:dyDescent="0.15">
      <c r="C18" s="15" t="s">
        <v>39</v>
      </c>
      <c r="D18" s="18">
        <f>D16+F16</f>
        <v>-25626795.800000001</v>
      </c>
    </row>
    <row r="19" spans="2:8" ht="18.75" customHeight="1" x14ac:dyDescent="0.15"/>
    <row r="20" spans="2:8" ht="18.75" customHeight="1" x14ac:dyDescent="0.15">
      <c r="C20" s="15" t="s">
        <v>39</v>
      </c>
      <c r="D20" s="18">
        <f>ROUNDDOWN(D18,-3)</f>
        <v>-25626000</v>
      </c>
      <c r="E20" t="s">
        <v>41</v>
      </c>
    </row>
    <row r="21" spans="2:8" ht="18.75" customHeight="1" x14ac:dyDescent="0.15">
      <c r="C21" s="15"/>
      <c r="D21" s="18"/>
      <c r="E21" s="19" t="s">
        <v>42</v>
      </c>
    </row>
    <row r="22" spans="2:8" ht="18.75" customHeight="1" x14ac:dyDescent="0.15">
      <c r="C22" s="15"/>
      <c r="D22" s="18"/>
    </row>
    <row r="23" spans="2:8" x14ac:dyDescent="0.15">
      <c r="B23" t="s">
        <v>43</v>
      </c>
    </row>
    <row r="25" spans="2:8" x14ac:dyDescent="0.15">
      <c r="B25" t="s">
        <v>44</v>
      </c>
    </row>
    <row r="26" spans="2:8" x14ac:dyDescent="0.15">
      <c r="B26" t="s">
        <v>45</v>
      </c>
    </row>
    <row r="29" spans="2:8" x14ac:dyDescent="0.15">
      <c r="C29" t="s">
        <v>46</v>
      </c>
    </row>
    <row r="30" spans="2:8" x14ac:dyDescent="0.15">
      <c r="C30" t="s">
        <v>47</v>
      </c>
      <c r="E30" s="87">
        <f>D20</f>
        <v>-25626000</v>
      </c>
      <c r="F30" s="84"/>
      <c r="G30" s="15" t="s">
        <v>24</v>
      </c>
      <c r="H30" t="s">
        <v>48</v>
      </c>
    </row>
    <row r="32" spans="2:8" x14ac:dyDescent="0.15">
      <c r="D32" t="s">
        <v>49</v>
      </c>
      <c r="E32" s="88">
        <f>IF(E30*1.08&gt;0,"スライド（減額）対象外",E30*1.08)</f>
        <v>-27676080</v>
      </c>
      <c r="F32" s="88"/>
    </row>
    <row r="35" spans="3:10" x14ac:dyDescent="0.15">
      <c r="C35" s="14" t="s">
        <v>27</v>
      </c>
      <c r="D35" s="20"/>
      <c r="E35" s="20"/>
      <c r="F35" s="20"/>
      <c r="G35" s="20"/>
      <c r="H35" s="20"/>
      <c r="I35" s="20"/>
      <c r="J35" s="20"/>
    </row>
  </sheetData>
  <mergeCells count="12">
    <mergeCell ref="H8:I8"/>
    <mergeCell ref="B9:C9"/>
    <mergeCell ref="D9:E9"/>
    <mergeCell ref="F9:G9"/>
    <mergeCell ref="H9:I9"/>
    <mergeCell ref="B12:C12"/>
    <mergeCell ref="B14:C14"/>
    <mergeCell ref="E30:F30"/>
    <mergeCell ref="E32:F32"/>
    <mergeCell ref="B8:C8"/>
    <mergeCell ref="D8:E8"/>
    <mergeCell ref="F8:G8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P5" sqref="P5"/>
    </sheetView>
  </sheetViews>
  <sheetFormatPr defaultRowHeight="13.5" x14ac:dyDescent="0.15"/>
  <cols>
    <col min="1" max="1" width="3" customWidth="1"/>
    <col min="3" max="3" width="7.625" customWidth="1"/>
    <col min="4" max="4" width="11.875" customWidth="1"/>
    <col min="5" max="5" width="7.625" customWidth="1"/>
    <col min="6" max="6" width="11.375" bestFit="1" customWidth="1"/>
    <col min="7" max="7" width="7.625" customWidth="1"/>
    <col min="8" max="8" width="11.375" bestFit="1" customWidth="1"/>
    <col min="9" max="9" width="7.625" customWidth="1"/>
    <col min="10" max="10" width="11" bestFit="1" customWidth="1"/>
  </cols>
  <sheetData>
    <row r="1" spans="1:10" x14ac:dyDescent="0.15">
      <c r="A1" t="s">
        <v>50</v>
      </c>
    </row>
    <row r="4" spans="1:10" x14ac:dyDescent="0.15">
      <c r="B4" t="s">
        <v>29</v>
      </c>
    </row>
    <row r="5" spans="1:10" x14ac:dyDescent="0.15">
      <c r="B5" t="s">
        <v>30</v>
      </c>
    </row>
    <row r="9" spans="1:10" ht="30.75" customHeight="1" x14ac:dyDescent="0.15">
      <c r="B9" s="89" t="s">
        <v>2</v>
      </c>
      <c r="C9" s="89"/>
      <c r="D9" s="89" t="s">
        <v>31</v>
      </c>
      <c r="E9" s="89"/>
      <c r="F9" s="89" t="s">
        <v>32</v>
      </c>
      <c r="G9" s="89"/>
      <c r="H9" s="89" t="s">
        <v>33</v>
      </c>
      <c r="I9" s="89"/>
    </row>
    <row r="10" spans="1:10" ht="30.75" customHeight="1" x14ac:dyDescent="0.15">
      <c r="B10" s="90">
        <f>スライド調書!D6</f>
        <v>1180000000</v>
      </c>
      <c r="C10" s="89"/>
      <c r="D10" s="90">
        <f>スライド調書!D14</f>
        <v>802618000</v>
      </c>
      <c r="E10" s="89"/>
      <c r="F10" s="90">
        <f>スライド調書!D16</f>
        <v>392030880</v>
      </c>
      <c r="G10" s="89"/>
      <c r="H10" s="90">
        <f>スライド調書!D18</f>
        <v>360523621</v>
      </c>
      <c r="I10" s="89"/>
    </row>
    <row r="13" spans="1:10" ht="18.75" customHeight="1" x14ac:dyDescent="0.15">
      <c r="B13" s="84" t="s">
        <v>34</v>
      </c>
      <c r="C13" s="84"/>
      <c r="D13" s="15" t="s">
        <v>33</v>
      </c>
      <c r="E13" s="15" t="s">
        <v>35</v>
      </c>
      <c r="F13" s="15" t="s">
        <v>32</v>
      </c>
      <c r="G13" s="15" t="s">
        <v>51</v>
      </c>
      <c r="H13" s="15" t="s">
        <v>32</v>
      </c>
      <c r="I13" s="15" t="s">
        <v>24</v>
      </c>
      <c r="J13" t="s">
        <v>37</v>
      </c>
    </row>
    <row r="14" spans="1:10" ht="18.75" customHeight="1" x14ac:dyDescent="0.15"/>
    <row r="15" spans="1:10" ht="18.75" customHeight="1" x14ac:dyDescent="0.15">
      <c r="B15" s="85" t="s">
        <v>38</v>
      </c>
      <c r="C15" s="86"/>
      <c r="D15" s="16">
        <f>H10</f>
        <v>360523621</v>
      </c>
      <c r="E15" s="15" t="s">
        <v>35</v>
      </c>
      <c r="F15" s="16">
        <f>F10</f>
        <v>392030880</v>
      </c>
      <c r="G15" s="15" t="s">
        <v>51</v>
      </c>
      <c r="H15" s="16">
        <f>F10</f>
        <v>392030880</v>
      </c>
      <c r="I15" s="15" t="s">
        <v>24</v>
      </c>
      <c r="J15" t="s">
        <v>37</v>
      </c>
    </row>
    <row r="16" spans="1:10" ht="18.75" customHeight="1" x14ac:dyDescent="0.15"/>
    <row r="17" spans="2:8" ht="18.75" customHeight="1" x14ac:dyDescent="0.15">
      <c r="C17" s="15" t="s">
        <v>39</v>
      </c>
      <c r="D17" s="16">
        <f>D15-F15</f>
        <v>-31507259</v>
      </c>
      <c r="E17" s="15" t="s">
        <v>35</v>
      </c>
      <c r="F17" s="17">
        <f>H15*(15/1000)</f>
        <v>5880463.2000000002</v>
      </c>
    </row>
    <row r="18" spans="2:8" ht="18.75" customHeight="1" x14ac:dyDescent="0.15"/>
    <row r="19" spans="2:8" ht="18.75" customHeight="1" x14ac:dyDescent="0.15">
      <c r="C19" s="15" t="s">
        <v>39</v>
      </c>
      <c r="D19" s="18">
        <f>D17-F17</f>
        <v>-37387722.200000003</v>
      </c>
    </row>
    <row r="20" spans="2:8" ht="18.75" customHeight="1" x14ac:dyDescent="0.15"/>
    <row r="21" spans="2:8" ht="18.75" customHeight="1" x14ac:dyDescent="0.15">
      <c r="C21" s="15" t="s">
        <v>39</v>
      </c>
      <c r="D21" s="18">
        <f>ROUNDDOWN(D19,-3)</f>
        <v>-37387000</v>
      </c>
      <c r="E21" t="s">
        <v>41</v>
      </c>
    </row>
    <row r="22" spans="2:8" ht="18.75" customHeight="1" x14ac:dyDescent="0.15">
      <c r="C22" s="15"/>
      <c r="D22" s="18"/>
      <c r="E22" s="19" t="s">
        <v>42</v>
      </c>
    </row>
    <row r="23" spans="2:8" ht="18.75" customHeight="1" x14ac:dyDescent="0.15">
      <c r="C23" s="15"/>
      <c r="D23" s="18"/>
    </row>
    <row r="24" spans="2:8" x14ac:dyDescent="0.15">
      <c r="B24" t="s">
        <v>52</v>
      </c>
    </row>
    <row r="26" spans="2:8" x14ac:dyDescent="0.15">
      <c r="B26" t="s">
        <v>44</v>
      </c>
    </row>
    <row r="27" spans="2:8" x14ac:dyDescent="0.15">
      <c r="B27" t="s">
        <v>45</v>
      </c>
    </row>
    <row r="30" spans="2:8" x14ac:dyDescent="0.15">
      <c r="C30" t="s">
        <v>46</v>
      </c>
    </row>
    <row r="31" spans="2:8" x14ac:dyDescent="0.15">
      <c r="C31" t="s">
        <v>47</v>
      </c>
      <c r="E31" s="87">
        <f>D21</f>
        <v>-37387000</v>
      </c>
      <c r="F31" s="84"/>
      <c r="G31" s="15" t="s">
        <v>24</v>
      </c>
      <c r="H31" t="s">
        <v>48</v>
      </c>
    </row>
    <row r="33" spans="3:10" x14ac:dyDescent="0.15">
      <c r="D33" t="s">
        <v>49</v>
      </c>
      <c r="E33" s="88" t="str">
        <f>IF(E31*1.08&lt;0,"スライド（増額）対象外",E31*1.08)</f>
        <v>スライド（増額）対象外</v>
      </c>
      <c r="F33" s="88"/>
    </row>
    <row r="35" spans="3:10" x14ac:dyDescent="0.15">
      <c r="C35" s="14" t="s">
        <v>27</v>
      </c>
      <c r="D35" s="20"/>
      <c r="E35" s="20"/>
      <c r="F35" s="20"/>
      <c r="G35" s="20"/>
      <c r="H35" s="20"/>
      <c r="I35" s="20"/>
      <c r="J35" s="20"/>
    </row>
  </sheetData>
  <mergeCells count="12">
    <mergeCell ref="H9:I9"/>
    <mergeCell ref="B10:C10"/>
    <mergeCell ref="D10:E10"/>
    <mergeCell ref="F10:G10"/>
    <mergeCell ref="H10:I10"/>
    <mergeCell ref="B13:C13"/>
    <mergeCell ref="B15:C15"/>
    <mergeCell ref="E31:F31"/>
    <mergeCell ref="E33:F33"/>
    <mergeCell ref="B9:C9"/>
    <mergeCell ref="D9:E9"/>
    <mergeCell ref="F9:G9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workbookViewId="0">
      <selection activeCell="P5" sqref="P5"/>
    </sheetView>
  </sheetViews>
  <sheetFormatPr defaultRowHeight="13.5" x14ac:dyDescent="0.15"/>
  <cols>
    <col min="1" max="1" width="2.625" style="21" customWidth="1"/>
    <col min="2" max="2" width="20.625" style="21" customWidth="1"/>
    <col min="3" max="8" width="16.625" style="21" customWidth="1"/>
    <col min="9" max="9" width="18.625" style="21" customWidth="1"/>
    <col min="10" max="16384" width="9" style="21"/>
  </cols>
  <sheetData>
    <row r="1" spans="2:9" ht="15" customHeight="1" x14ac:dyDescent="0.15"/>
    <row r="2" spans="2:9" ht="15" customHeight="1" x14ac:dyDescent="0.15">
      <c r="B2" s="92" t="s">
        <v>53</v>
      </c>
      <c r="C2" s="92"/>
      <c r="D2" s="92"/>
      <c r="E2" s="92"/>
      <c r="F2" s="92"/>
      <c r="G2" s="92"/>
      <c r="H2" s="92"/>
      <c r="I2" s="92"/>
    </row>
    <row r="3" spans="2:9" ht="15" customHeight="1" x14ac:dyDescent="0.15">
      <c r="F3" s="22"/>
      <c r="G3" s="22"/>
      <c r="H3" s="22"/>
      <c r="I3" s="23" t="s">
        <v>54</v>
      </c>
    </row>
    <row r="4" spans="2:9" ht="15" customHeight="1" x14ac:dyDescent="0.15">
      <c r="B4" s="24"/>
      <c r="C4" s="25" t="s">
        <v>55</v>
      </c>
      <c r="D4" s="26"/>
      <c r="E4" s="27" t="s">
        <v>55</v>
      </c>
      <c r="F4" s="25" t="s">
        <v>56</v>
      </c>
      <c r="G4" s="26"/>
      <c r="H4" s="27" t="s">
        <v>57</v>
      </c>
      <c r="I4" s="28"/>
    </row>
    <row r="5" spans="2:9" ht="15" customHeight="1" x14ac:dyDescent="0.15">
      <c r="B5" s="29" t="s">
        <v>58</v>
      </c>
      <c r="C5" s="30" t="s">
        <v>59</v>
      </c>
      <c r="D5" s="31" t="s">
        <v>60</v>
      </c>
      <c r="E5" s="32" t="s">
        <v>61</v>
      </c>
      <c r="F5" s="30" t="s">
        <v>62</v>
      </c>
      <c r="G5" s="31" t="s">
        <v>63</v>
      </c>
      <c r="H5" s="32" t="s">
        <v>61</v>
      </c>
      <c r="I5" s="33" t="s">
        <v>64</v>
      </c>
    </row>
    <row r="6" spans="2:9" ht="15" customHeight="1" x14ac:dyDescent="0.15">
      <c r="B6" s="34"/>
      <c r="C6" s="35" t="s">
        <v>65</v>
      </c>
      <c r="D6" s="36" t="s">
        <v>66</v>
      </c>
      <c r="E6" s="37" t="s">
        <v>67</v>
      </c>
      <c r="F6" s="35" t="s">
        <v>68</v>
      </c>
      <c r="G6" s="36" t="s">
        <v>69</v>
      </c>
      <c r="H6" s="37" t="s">
        <v>70</v>
      </c>
      <c r="I6" s="38"/>
    </row>
    <row r="7" spans="2:9" ht="15" customHeight="1" x14ac:dyDescent="0.15">
      <c r="B7" s="24"/>
      <c r="C7" s="39"/>
      <c r="D7" s="40"/>
      <c r="E7" s="41"/>
      <c r="F7" s="39"/>
      <c r="G7" s="40"/>
      <c r="H7" s="41"/>
      <c r="I7" s="42"/>
    </row>
    <row r="8" spans="2:9" ht="15" customHeight="1" x14ac:dyDescent="0.15">
      <c r="B8" s="43" t="s">
        <v>71</v>
      </c>
      <c r="C8" s="44">
        <v>1201937000</v>
      </c>
      <c r="D8" s="45">
        <f>C8*$I$22</f>
        <v>96154960</v>
      </c>
      <c r="E8" s="46">
        <f>C8+D8</f>
        <v>1298091960</v>
      </c>
      <c r="F8" s="44">
        <v>1180000000</v>
      </c>
      <c r="G8" s="45">
        <f>F8*$I$22</f>
        <v>94400000</v>
      </c>
      <c r="H8" s="46">
        <f>F8+G8</f>
        <v>1274400000</v>
      </c>
      <c r="I8" s="47"/>
    </row>
    <row r="9" spans="2:9" ht="15" customHeight="1" x14ac:dyDescent="0.15">
      <c r="B9" s="24"/>
      <c r="C9" s="39"/>
      <c r="D9" s="40"/>
      <c r="E9" s="41"/>
      <c r="F9" s="39"/>
      <c r="G9" s="40"/>
      <c r="H9" s="41"/>
      <c r="I9" s="42"/>
    </row>
    <row r="10" spans="2:9" ht="15" customHeight="1" x14ac:dyDescent="0.15">
      <c r="B10" s="34" t="s">
        <v>72</v>
      </c>
      <c r="C10" s="44">
        <v>802618000</v>
      </c>
      <c r="D10" s="45"/>
      <c r="E10" s="46"/>
      <c r="F10" s="48"/>
      <c r="G10" s="45"/>
      <c r="H10" s="46"/>
      <c r="I10" s="47"/>
    </row>
    <row r="11" spans="2:9" ht="15" customHeight="1" x14ac:dyDescent="0.15">
      <c r="B11" s="24"/>
      <c r="C11" s="39" t="s">
        <v>73</v>
      </c>
      <c r="D11" s="40"/>
      <c r="E11" s="41"/>
      <c r="F11" s="39" t="s">
        <v>74</v>
      </c>
      <c r="G11" s="40"/>
      <c r="H11" s="41"/>
      <c r="I11" s="42"/>
    </row>
    <row r="12" spans="2:9" ht="15" customHeight="1" x14ac:dyDescent="0.15">
      <c r="B12" s="34" t="s">
        <v>75</v>
      </c>
      <c r="C12" s="48">
        <f>C8-C10</f>
        <v>399319000</v>
      </c>
      <c r="D12" s="45"/>
      <c r="E12" s="46"/>
      <c r="F12" s="48">
        <f>ROUNDDOWN((C23/C24)*E23,0)</f>
        <v>392030880</v>
      </c>
      <c r="G12" s="45"/>
      <c r="H12" s="46"/>
      <c r="I12" s="47"/>
    </row>
    <row r="13" spans="2:9" ht="15" customHeight="1" x14ac:dyDescent="0.15">
      <c r="B13" s="24"/>
      <c r="C13" s="39" t="s">
        <v>76</v>
      </c>
      <c r="D13" s="40"/>
      <c r="E13" s="41"/>
      <c r="F13" s="39" t="s">
        <v>77</v>
      </c>
      <c r="G13" s="40"/>
      <c r="H13" s="41"/>
      <c r="I13" s="42" t="s">
        <v>78</v>
      </c>
    </row>
    <row r="14" spans="2:9" ht="15" customHeight="1" x14ac:dyDescent="0.15">
      <c r="B14" s="34" t="s">
        <v>79</v>
      </c>
      <c r="C14" s="44">
        <v>367226000</v>
      </c>
      <c r="D14" s="45"/>
      <c r="E14" s="46"/>
      <c r="F14" s="48">
        <f>ROUNDDOWN((C27/C28)*E27,0)</f>
        <v>360523621</v>
      </c>
      <c r="G14" s="45"/>
      <c r="H14" s="46"/>
      <c r="I14" s="47">
        <f>F14-F12</f>
        <v>-31507259</v>
      </c>
    </row>
    <row r="15" spans="2:9" ht="15" customHeight="1" x14ac:dyDescent="0.15">
      <c r="B15" s="24"/>
      <c r="C15" s="39"/>
      <c r="D15" s="40"/>
      <c r="E15" s="41"/>
      <c r="F15" s="39" t="s">
        <v>80</v>
      </c>
      <c r="G15" s="40"/>
      <c r="H15" s="41"/>
      <c r="I15" s="42" t="str">
        <f>IF(C12&lt;=C14,IF(F18&lt;=0,"※増額ｽﾗｲﾄﾞ：×","※増額ｽﾗｲﾄﾞ：○"),"※増額ｽﾗｲﾄﾞ：×")</f>
        <v>※増額ｽﾗｲﾄﾞ：×</v>
      </c>
    </row>
    <row r="16" spans="2:9" ht="15" customHeight="1" x14ac:dyDescent="0.15">
      <c r="B16" s="34" t="s">
        <v>81</v>
      </c>
      <c r="C16" s="48">
        <f>C12*(15/1000)</f>
        <v>5989785</v>
      </c>
      <c r="D16" s="45"/>
      <c r="E16" s="46"/>
      <c r="F16" s="48">
        <f>F12*(15/1000)</f>
        <v>5880463.2000000002</v>
      </c>
      <c r="G16" s="45"/>
      <c r="H16" s="46"/>
      <c r="I16" s="47" t="str">
        <f>IF(C12&gt;=C14,IF(F18&gt;=0,"※減額ｽﾗｲﾄﾞ：×","※減額ｽﾗｲﾄﾞ：○"),"※減額ｽﾗｲﾄﾞ：×")</f>
        <v>※減額ｽﾗｲﾄﾞ：○</v>
      </c>
    </row>
    <row r="17" spans="1:9" ht="15" customHeight="1" x14ac:dyDescent="0.15">
      <c r="B17" s="24"/>
      <c r="C17" s="39"/>
      <c r="D17" s="40"/>
      <c r="E17" s="41"/>
      <c r="F17" s="39" t="s">
        <v>82</v>
      </c>
      <c r="G17" s="40"/>
      <c r="H17" s="41"/>
      <c r="I17" s="49" t="s">
        <v>83</v>
      </c>
    </row>
    <row r="18" spans="1:9" ht="15" customHeight="1" x14ac:dyDescent="0.15">
      <c r="B18" s="34" t="s">
        <v>84</v>
      </c>
      <c r="C18" s="48">
        <f>ROUNDDOWN(IF(C12&lt;=C14,(C14-C12)-C16,(C14-C12)+C16),-3)</f>
        <v>-26103000</v>
      </c>
      <c r="D18" s="45">
        <f>C18*$I$22</f>
        <v>-2088240</v>
      </c>
      <c r="E18" s="46">
        <f t="shared" ref="E18" si="0">C18+D18</f>
        <v>-28191240</v>
      </c>
      <c r="F18" s="48">
        <f>ROUNDDOWN(IF(F12&lt;=F14,(F14-F12)-F16,(F14-F12)+F16),-3)</f>
        <v>-25626000</v>
      </c>
      <c r="G18" s="45">
        <f t="shared" ref="G18" si="1">F18*$I$22</f>
        <v>-2050080</v>
      </c>
      <c r="H18" s="46">
        <f t="shared" ref="H18" si="2">F18+G18</f>
        <v>-27676080</v>
      </c>
      <c r="I18" s="50" t="s">
        <v>85</v>
      </c>
    </row>
    <row r="19" spans="1:9" ht="15" customHeight="1" x14ac:dyDescent="0.15">
      <c r="B19" s="24"/>
      <c r="C19" s="39"/>
      <c r="D19" s="40"/>
      <c r="E19" s="41"/>
      <c r="F19" s="39"/>
      <c r="G19" s="40"/>
      <c r="H19" s="41"/>
      <c r="I19" s="42"/>
    </row>
    <row r="20" spans="1:9" ht="15" customHeight="1" x14ac:dyDescent="0.15">
      <c r="B20" s="34" t="s">
        <v>86</v>
      </c>
      <c r="C20" s="48">
        <f>C8+C18</f>
        <v>1175834000</v>
      </c>
      <c r="D20" s="45">
        <f>C20*$I$22</f>
        <v>94066720</v>
      </c>
      <c r="E20" s="46">
        <f>C20+D20</f>
        <v>1269900720</v>
      </c>
      <c r="F20" s="48">
        <f>F8+F18</f>
        <v>1154374000</v>
      </c>
      <c r="G20" s="45">
        <f t="shared" ref="G20" si="3">F20*$I$22</f>
        <v>92349920</v>
      </c>
      <c r="H20" s="46">
        <f t="shared" ref="H20" si="4">F20+G20</f>
        <v>1246723920</v>
      </c>
      <c r="I20" s="47"/>
    </row>
    <row r="21" spans="1:9" ht="15" customHeight="1" x14ac:dyDescent="0.15">
      <c r="A21" s="51"/>
      <c r="B21" s="52"/>
      <c r="C21" s="51"/>
      <c r="D21" s="51"/>
      <c r="E21" s="51"/>
      <c r="F21" s="51"/>
      <c r="G21" s="51"/>
    </row>
    <row r="22" spans="1:9" ht="15" customHeight="1" x14ac:dyDescent="0.15">
      <c r="A22" s="51"/>
      <c r="B22" s="53" t="s">
        <v>87</v>
      </c>
      <c r="C22" s="53"/>
      <c r="D22" s="53"/>
      <c r="E22" s="53"/>
      <c r="F22" s="53"/>
      <c r="G22" s="54"/>
      <c r="H22" s="54"/>
      <c r="I22" s="55">
        <v>0.08</v>
      </c>
    </row>
    <row r="23" spans="1:9" ht="15" customHeight="1" x14ac:dyDescent="0.15">
      <c r="A23" s="51"/>
      <c r="B23" s="91" t="s">
        <v>88</v>
      </c>
      <c r="C23" s="56">
        <f>H8</f>
        <v>1274400000</v>
      </c>
      <c r="D23" s="91" t="s">
        <v>89</v>
      </c>
      <c r="E23" s="93">
        <f>C12</f>
        <v>399319000</v>
      </c>
      <c r="F23" s="53"/>
      <c r="G23" s="53"/>
    </row>
    <row r="24" spans="1:9" ht="15" customHeight="1" x14ac:dyDescent="0.15">
      <c r="A24" s="51"/>
      <c r="B24" s="91"/>
      <c r="C24" s="57">
        <f>E8</f>
        <v>1298091960</v>
      </c>
      <c r="D24" s="91"/>
      <c r="E24" s="93"/>
      <c r="F24" s="53"/>
      <c r="G24" s="53"/>
    </row>
    <row r="25" spans="1:9" ht="15" customHeight="1" x14ac:dyDescent="0.15">
      <c r="A25" s="51"/>
      <c r="B25" s="53"/>
      <c r="C25" s="53"/>
      <c r="D25" s="53"/>
      <c r="E25" s="53"/>
      <c r="F25" s="53"/>
      <c r="G25" s="53"/>
    </row>
    <row r="26" spans="1:9" ht="15" customHeight="1" x14ac:dyDescent="0.15">
      <c r="A26" s="51"/>
      <c r="B26" s="53" t="s">
        <v>90</v>
      </c>
      <c r="C26" s="53"/>
      <c r="D26" s="53"/>
      <c r="E26" s="53"/>
      <c r="F26" s="53"/>
      <c r="G26" s="53"/>
    </row>
    <row r="27" spans="1:9" ht="15" customHeight="1" x14ac:dyDescent="0.15">
      <c r="B27" s="91" t="s">
        <v>91</v>
      </c>
      <c r="C27" s="56">
        <f>C23</f>
        <v>1274400000</v>
      </c>
      <c r="D27" s="91" t="s">
        <v>92</v>
      </c>
      <c r="E27" s="93">
        <f>C14</f>
        <v>367226000</v>
      </c>
      <c r="F27" s="53"/>
      <c r="G27" s="53"/>
    </row>
    <row r="28" spans="1:9" ht="15" customHeight="1" x14ac:dyDescent="0.15">
      <c r="B28" s="91"/>
      <c r="C28" s="57">
        <f>C24</f>
        <v>1298091960</v>
      </c>
      <c r="D28" s="91"/>
      <c r="E28" s="93"/>
      <c r="F28" s="53"/>
      <c r="G28" s="53"/>
    </row>
    <row r="31" spans="1:9" x14ac:dyDescent="0.15">
      <c r="C31" s="56">
        <f>H8</f>
        <v>1274400000</v>
      </c>
      <c r="D31" s="91">
        <f>C31/C32</f>
        <v>0.9817486274238999</v>
      </c>
    </row>
    <row r="32" spans="1:9" x14ac:dyDescent="0.15">
      <c r="C32" s="57">
        <f>E8</f>
        <v>1298091960</v>
      </c>
      <c r="D32" s="91"/>
    </row>
    <row r="34" spans="3:4" x14ac:dyDescent="0.15">
      <c r="C34" s="56">
        <f>H20</f>
        <v>1246723920</v>
      </c>
      <c r="D34" s="91">
        <f>C34/C35</f>
        <v>0.98174912445124052</v>
      </c>
    </row>
    <row r="35" spans="3:4" x14ac:dyDescent="0.15">
      <c r="C35" s="57">
        <f>E20</f>
        <v>1269900720</v>
      </c>
      <c r="D35" s="91"/>
    </row>
  </sheetData>
  <mergeCells count="9">
    <mergeCell ref="D31:D32"/>
    <mergeCell ref="D34:D35"/>
    <mergeCell ref="B2:I2"/>
    <mergeCell ref="B23:B24"/>
    <mergeCell ref="D23:D24"/>
    <mergeCell ref="E23:E24"/>
    <mergeCell ref="B27:B28"/>
    <mergeCell ref="D27:D28"/>
    <mergeCell ref="E27:E28"/>
  </mergeCells>
  <phoneticPr fontId="3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スライド調書</vt:lpstr>
      <vt:lpstr>全体スライド計算書（減）</vt:lpstr>
      <vt:lpstr>全体スライド計算書（増）</vt:lpstr>
      <vt:lpstr>全体スライド県独自様式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dcterms:created xsi:type="dcterms:W3CDTF">2015-01-22T12:34:13Z</dcterms:created>
  <dcterms:modified xsi:type="dcterms:W3CDTF">2022-11-15T05:46:05Z</dcterms:modified>
</cp:coreProperties>
</file>