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40" windowHeight="8325" activeTab="0"/>
  </bookViews>
  <sheets>
    <sheet name="様式３" sheetId="1" r:id="rId1"/>
  </sheets>
  <definedNames>
    <definedName name="_xlnm.Print_Area" localSheetId="0">'様式３'!$A$1:$L$58</definedName>
  </definedNames>
  <calcPr fullCalcOnLoad="1"/>
</workbook>
</file>

<file path=xl/sharedStrings.xml><?xml version="1.0" encoding="utf-8"?>
<sst xmlns="http://schemas.openxmlformats.org/spreadsheetml/2006/main" count="127" uniqueCount="67">
  <si>
    <t>請負者</t>
  </si>
  <si>
    <t>代表者</t>
  </si>
  <si>
    <t>記</t>
  </si>
  <si>
    <t>発注者</t>
  </si>
  <si>
    <t>殿</t>
  </si>
  <si>
    <t>商号又は名称</t>
  </si>
  <si>
    <t>印</t>
  </si>
  <si>
    <t>品目</t>
  </si>
  <si>
    <t>規格</t>
  </si>
  <si>
    <t>単位</t>
  </si>
  <si>
    <t>数量</t>
  </si>
  <si>
    <t>当初単価</t>
  </si>
  <si>
    <t>購入金額</t>
  </si>
  <si>
    <t>購入単価</t>
  </si>
  <si>
    <t>購入年月</t>
  </si>
  <si>
    <t>差額</t>
  </si>
  <si>
    <t>備考</t>
  </si>
  <si>
    <t>鋼材類　合計</t>
  </si>
  <si>
    <t>燃料油　合計</t>
  </si>
  <si>
    <t>単品スライド請求額</t>
  </si>
  <si>
    <t>（注）</t>
  </si>
  <si>
    <t>請負代金額変更請求額計算書</t>
  </si>
  <si>
    <t>単品スライド条項に伴う請負代金額の変更請求額の内訳は、下記のとおりです。</t>
  </si>
  <si>
    <t>購入先</t>
  </si>
  <si>
    <t>○○商社</t>
  </si>
  <si>
    <t>○○石油</t>
  </si>
  <si>
    <t>t</t>
  </si>
  <si>
    <t>ｔ</t>
  </si>
  <si>
    <t>L</t>
  </si>
  <si>
    <t>平成　　年　　月　　日</t>
  </si>
  <si>
    <t>当初想定
金額</t>
  </si>
  <si>
    <t>１．購入先、購入単価、購入数量等を証明出来る場合は、その資料（納品書等）を添付の上、併せて監督職員に提出すること。証明できない場合は、概算数量を記載の上、その算出根拠を記した書類を提出すること。</t>
  </si>
  <si>
    <t>２．対象材料は、品目毎および購入年月毎にとりまとめるものとする。なお、とりまとめ数量欄が足りない場合は、別紙にとりまとめるものとする。但し同一の品目で同一年月でも複数の単価がある場合は、区分するものとする。</t>
  </si>
  <si>
    <t>L</t>
  </si>
  <si>
    <t>工　事　名 基幹通常第0123456-001号　○○川広域基幹河川改修（通常）工事</t>
  </si>
  <si>
    <t>鋼矢板</t>
  </si>
  <si>
    <t>Ⅲ型</t>
  </si>
  <si>
    <t>H20年9月</t>
  </si>
  <si>
    <t>H20年8月</t>
  </si>
  <si>
    <t>鋼矢板　合計</t>
  </si>
  <si>
    <t>軽油</t>
  </si>
  <si>
    <t>H20年4月</t>
  </si>
  <si>
    <t>H20年5月</t>
  </si>
  <si>
    <t>H20年6月</t>
  </si>
  <si>
    <t>H20年7月</t>
  </si>
  <si>
    <t>軽油合計</t>
  </si>
  <si>
    <t>ガソリン</t>
  </si>
  <si>
    <t>ｶﾞｿﾘﾝ合計</t>
  </si>
  <si>
    <t>請負代金額（税込み）</t>
  </si>
  <si>
    <t>３．請負金額については、部分払いをした工事の場合部分払の対象となった出来形部分等に相応する請負代金額を控除した額とする。ただし、部分払の既済部分検査に合格した通知の書面において、出来形部分等を単品スライド条項の適用対象とすることができる旨が記載されている場合は、出来形部分等に相応する請負代金相当額を控除しない額とする。</t>
  </si>
  <si>
    <t>円</t>
  </si>
  <si>
    <t>鋼材類　差額（合計）　×　1.05　＝　　　</t>
  </si>
  <si>
    <t>鋼材類　変動額</t>
  </si>
  <si>
    <t>燃料油　変動額</t>
  </si>
  <si>
    <t>燃料油　差額（合計）　×　1.05　＝　　　</t>
  </si>
  <si>
    <t>ｶﾞｿﾘﾝ(計)</t>
  </si>
  <si>
    <t>軽油(計)</t>
  </si>
  <si>
    <t>H20年10月</t>
  </si>
  <si>
    <t>H20年11月</t>
  </si>
  <si>
    <t>H20年12月</t>
  </si>
  <si>
    <t>鋼矢板(計)</t>
  </si>
  <si>
    <t>鋼材類　差額（合計）×1.05　－　請負代金額の1％　＝　　　</t>
  </si>
  <si>
    <t>燃料油　差額（合計）×1.05　－　請負代金額の1％　＝　　　</t>
  </si>
  <si>
    <t>鋼材類変動額　＋　燃料油変動額　－　請負代金額の1％　＝　　　</t>
  </si>
  <si>
    <t>スライド対象の判定</t>
  </si>
  <si>
    <t>４．単品スライド請求額の計算において、スライドの対象とならない場合、変動額は0円となる。</t>
  </si>
  <si>
    <t>（様式３）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</si>
</sst>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 numFmtId="178" formatCode="#,##0.0_ ;[Red]\-#,##0.0\ "/>
    <numFmt numFmtId="179" formatCode="#,##0.000_ ;[Red]\-#,##0.000\ "/>
    <numFmt numFmtId="180" formatCode="#,##0_ ;[Red]\-#,##0\ "/>
  </numFmts>
  <fonts count="6">
    <font>
      <sz val="11"/>
      <name val="ＭＳ Ｐゴシック"/>
      <family val="3"/>
    </font>
    <font>
      <sz val="6"/>
      <name val="ＭＳ Ｐゴシック"/>
      <family val="3"/>
    </font>
    <font>
      <sz val="11"/>
      <name val="ＭＳ 明朝"/>
      <family val="1"/>
    </font>
    <font>
      <sz val="14"/>
      <name val="ＭＳ 明朝"/>
      <family val="1"/>
    </font>
    <font>
      <sz val="9"/>
      <name val="ＭＳ 明朝"/>
      <family val="1"/>
    </font>
    <font>
      <sz val="16"/>
      <name val="ＭＳ Ｐゴシック"/>
      <family val="3"/>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style="thin"/>
      <right style="thin"/>
      <top style="thin"/>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vertical="center" shrinkToFit="1"/>
    </xf>
    <xf numFmtId="0" fontId="2" fillId="0" borderId="0" xfId="0" applyFont="1" applyAlignment="1">
      <alignment horizontal="right" vertical="center"/>
    </xf>
    <xf numFmtId="0" fontId="2" fillId="0" borderId="0" xfId="0" applyFont="1" applyBorder="1" applyAlignment="1">
      <alignment vertical="center"/>
    </xf>
    <xf numFmtId="38" fontId="4" fillId="0" borderId="3" xfId="16" applyFont="1" applyBorder="1" applyAlignment="1">
      <alignment vertical="center"/>
    </xf>
    <xf numFmtId="3" fontId="4" fillId="0" borderId="3" xfId="0" applyNumberFormat="1" applyFont="1" applyBorder="1" applyAlignment="1">
      <alignment vertical="center"/>
    </xf>
    <xf numFmtId="38" fontId="4" fillId="0" borderId="3" xfId="0" applyNumberFormat="1" applyFont="1" applyBorder="1" applyAlignment="1">
      <alignment vertical="center"/>
    </xf>
    <xf numFmtId="38" fontId="4" fillId="0" borderId="3" xfId="16" applyFont="1" applyBorder="1" applyAlignment="1">
      <alignment horizontal="right" vertical="center"/>
    </xf>
    <xf numFmtId="38" fontId="4" fillId="0" borderId="3" xfId="16" applyNumberFormat="1" applyFont="1" applyBorder="1" applyAlignment="1">
      <alignment vertical="center"/>
    </xf>
    <xf numFmtId="0" fontId="4" fillId="0" borderId="3" xfId="0" applyNumberFormat="1" applyFont="1" applyBorder="1" applyAlignment="1">
      <alignment horizontal="right" vertical="center"/>
    </xf>
    <xf numFmtId="0" fontId="4" fillId="0" borderId="0" xfId="0" applyFont="1" applyAlignment="1">
      <alignment vertical="center"/>
    </xf>
    <xf numFmtId="38" fontId="4" fillId="2" borderId="3" xfId="0" applyNumberFormat="1" applyFont="1" applyFill="1" applyBorder="1" applyAlignment="1">
      <alignment vertical="center"/>
    </xf>
    <xf numFmtId="0" fontId="4" fillId="2" borderId="3" xfId="0" applyFont="1" applyFill="1" applyBorder="1" applyAlignment="1">
      <alignment vertical="center" shrinkToFit="1"/>
    </xf>
    <xf numFmtId="0" fontId="4" fillId="2" borderId="3" xfId="0" applyFont="1" applyFill="1" applyBorder="1" applyAlignment="1">
      <alignment horizontal="center" vertical="center" shrinkToFit="1"/>
    </xf>
    <xf numFmtId="0" fontId="4" fillId="0" borderId="3" xfId="0" applyFont="1" applyBorder="1" applyAlignment="1">
      <alignment horizontal="center" vertical="center" shrinkToFit="1"/>
    </xf>
    <xf numFmtId="0" fontId="2" fillId="0" borderId="0" xfId="0" applyFont="1" applyBorder="1" applyAlignment="1">
      <alignment horizontal="left" vertical="center"/>
    </xf>
    <xf numFmtId="38" fontId="2" fillId="0" borderId="0" xfId="16" applyFont="1" applyBorder="1" applyAlignment="1">
      <alignment horizontal="center" vertical="center"/>
    </xf>
    <xf numFmtId="38" fontId="4" fillId="0" borderId="3" xfId="0" applyNumberFormat="1" applyFont="1" applyFill="1" applyBorder="1" applyAlignment="1">
      <alignment vertical="center"/>
    </xf>
    <xf numFmtId="0" fontId="4" fillId="0" borderId="3"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3" xfId="0" applyFont="1" applyFill="1" applyBorder="1" applyAlignment="1">
      <alignment horizontal="right" vertical="center"/>
    </xf>
    <xf numFmtId="38" fontId="4" fillId="0" borderId="0" xfId="16" applyFont="1" applyAlignment="1">
      <alignment vertical="center"/>
    </xf>
    <xf numFmtId="0" fontId="4" fillId="0" borderId="0" xfId="0" applyFont="1" applyAlignment="1">
      <alignment horizontal="left" vertical="top" wrapText="1"/>
    </xf>
    <xf numFmtId="0" fontId="2" fillId="0" borderId="1" xfId="0" applyFont="1" applyBorder="1" applyAlignment="1">
      <alignment horizontal="left" vertical="center"/>
    </xf>
    <xf numFmtId="38" fontId="2" fillId="0" borderId="1" xfId="16" applyFont="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right" vertical="center"/>
    </xf>
    <xf numFmtId="0" fontId="4" fillId="2" borderId="6" xfId="0" applyFont="1" applyFill="1" applyBorder="1" applyAlignment="1">
      <alignment horizontal="right" vertical="center"/>
    </xf>
    <xf numFmtId="0" fontId="4" fillId="2" borderId="5" xfId="0" applyFont="1" applyFill="1" applyBorder="1" applyAlignment="1">
      <alignment horizontal="right" vertical="center"/>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2" borderId="6"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19050</xdr:colOff>
      <xdr:row>1</xdr:row>
      <xdr:rowOff>0</xdr:rowOff>
    </xdr:from>
    <xdr:ext cx="952500" cy="285750"/>
    <xdr:sp>
      <xdr:nvSpPr>
        <xdr:cNvPr id="1" name="TextBox 1"/>
        <xdr:cNvSpPr txBox="1">
          <a:spLocks noChangeArrowheads="1"/>
        </xdr:cNvSpPr>
      </xdr:nvSpPr>
      <xdr:spPr>
        <a:xfrm>
          <a:off x="1419225" y="180975"/>
          <a:ext cx="952500" cy="2857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latin typeface="ＭＳ Ｐゴシック"/>
              <a:ea typeface="ＭＳ Ｐゴシック"/>
              <a:cs typeface="ＭＳ Ｐゴシック"/>
            </a:rPr>
            <a:t>記　入　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8"/>
  <sheetViews>
    <sheetView showGridLines="0" tabSelected="1" view="pageBreakPreview" zoomScaleSheetLayoutView="100" workbookViewId="0" topLeftCell="A1">
      <selection activeCell="L7" sqref="L7"/>
    </sheetView>
  </sheetViews>
  <sheetFormatPr defaultColWidth="9.00390625" defaultRowHeight="13.5"/>
  <cols>
    <col min="1" max="1" width="8.625" style="1" customWidth="1"/>
    <col min="2" max="2" width="5.625" style="1" customWidth="1"/>
    <col min="3" max="3" width="4.125" style="1" customWidth="1"/>
    <col min="4" max="5" width="7.125" style="1" customWidth="1"/>
    <col min="6" max="6" width="9.125" style="1" customWidth="1"/>
    <col min="7" max="7" width="7.125" style="1" customWidth="1"/>
    <col min="8" max="8" width="9.125" style="1" customWidth="1"/>
    <col min="9" max="10" width="7.625" style="1" customWidth="1"/>
    <col min="11" max="12" width="8.125" style="1" customWidth="1"/>
    <col min="13" max="16384" width="9.00390625" style="1" customWidth="1"/>
  </cols>
  <sheetData>
    <row r="2" ht="14.25">
      <c r="L2" s="8" t="s">
        <v>66</v>
      </c>
    </row>
    <row r="3" spans="10:12" ht="14.25">
      <c r="J3" s="38" t="s">
        <v>29</v>
      </c>
      <c r="K3" s="38"/>
      <c r="L3" s="38"/>
    </row>
    <row r="5" spans="1:12" ht="21" customHeight="1">
      <c r="A5" s="39" t="s">
        <v>21</v>
      </c>
      <c r="B5" s="39"/>
      <c r="C5" s="39"/>
      <c r="D5" s="39"/>
      <c r="E5" s="39"/>
      <c r="F5" s="39"/>
      <c r="G5" s="39"/>
      <c r="H5" s="39"/>
      <c r="I5" s="39"/>
      <c r="J5" s="39"/>
      <c r="K5" s="39"/>
      <c r="L5" s="39"/>
    </row>
    <row r="7" ht="13.5">
      <c r="A7" s="1" t="s">
        <v>3</v>
      </c>
    </row>
    <row r="8" ht="13.5">
      <c r="D8" s="1" t="s">
        <v>4</v>
      </c>
    </row>
    <row r="9" ht="13.5">
      <c r="G9" s="1" t="s">
        <v>0</v>
      </c>
    </row>
    <row r="10" ht="13.5">
      <c r="H10" s="1" t="s">
        <v>5</v>
      </c>
    </row>
    <row r="11" spans="8:12" ht="13.5">
      <c r="H11" s="1" t="s">
        <v>1</v>
      </c>
      <c r="L11" s="1" t="s">
        <v>6</v>
      </c>
    </row>
    <row r="14" ht="13.5">
      <c r="B14" s="1" t="s">
        <v>22</v>
      </c>
    </row>
    <row r="16" spans="3:11" ht="13.5">
      <c r="C16" s="2" t="s">
        <v>34</v>
      </c>
      <c r="D16" s="2"/>
      <c r="E16" s="2"/>
      <c r="F16" s="2"/>
      <c r="G16" s="2"/>
      <c r="H16" s="2"/>
      <c r="I16" s="2"/>
      <c r="J16" s="2"/>
      <c r="K16" s="2"/>
    </row>
    <row r="17" spans="3:11" ht="13.5">
      <c r="C17" s="9"/>
      <c r="D17" s="9"/>
      <c r="E17" s="9"/>
      <c r="F17" s="9"/>
      <c r="G17" s="9"/>
      <c r="H17" s="9"/>
      <c r="I17" s="9"/>
      <c r="J17" s="9"/>
      <c r="K17" s="9"/>
    </row>
    <row r="18" spans="3:11" ht="13.5">
      <c r="C18" s="29" t="s">
        <v>48</v>
      </c>
      <c r="D18" s="29"/>
      <c r="E18" s="29"/>
      <c r="F18" s="29"/>
      <c r="G18" s="30">
        <v>50000000</v>
      </c>
      <c r="H18" s="30"/>
      <c r="I18" s="30"/>
      <c r="J18" s="30"/>
      <c r="K18" s="2" t="s">
        <v>50</v>
      </c>
    </row>
    <row r="19" spans="3:11" ht="13.5">
      <c r="C19" s="21"/>
      <c r="D19" s="21"/>
      <c r="E19" s="21"/>
      <c r="F19" s="21"/>
      <c r="G19" s="22"/>
      <c r="H19" s="22"/>
      <c r="I19" s="22"/>
      <c r="J19" s="22"/>
      <c r="K19" s="9"/>
    </row>
    <row r="20" spans="1:12" ht="13.5">
      <c r="A20" s="38" t="s">
        <v>2</v>
      </c>
      <c r="B20" s="38"/>
      <c r="C20" s="38"/>
      <c r="D20" s="38"/>
      <c r="E20" s="38"/>
      <c r="F20" s="38"/>
      <c r="G20" s="38"/>
      <c r="H20" s="38"/>
      <c r="I20" s="38"/>
      <c r="J20" s="38"/>
      <c r="K20" s="38"/>
      <c r="L20" s="38"/>
    </row>
    <row r="21" spans="1:12" ht="23.25" thickBot="1">
      <c r="A21" s="3" t="s">
        <v>7</v>
      </c>
      <c r="B21" s="3" t="s">
        <v>8</v>
      </c>
      <c r="C21" s="3" t="s">
        <v>9</v>
      </c>
      <c r="D21" s="3" t="s">
        <v>10</v>
      </c>
      <c r="E21" s="3" t="s">
        <v>11</v>
      </c>
      <c r="F21" s="4" t="s">
        <v>30</v>
      </c>
      <c r="G21" s="3" t="s">
        <v>13</v>
      </c>
      <c r="H21" s="3" t="s">
        <v>12</v>
      </c>
      <c r="I21" s="3" t="s">
        <v>23</v>
      </c>
      <c r="J21" s="3" t="s">
        <v>14</v>
      </c>
      <c r="K21" s="3" t="s">
        <v>15</v>
      </c>
      <c r="L21" s="3" t="s">
        <v>16</v>
      </c>
    </row>
    <row r="22" spans="1:12" ht="14.25" thickTop="1">
      <c r="A22" s="5" t="s">
        <v>35</v>
      </c>
      <c r="B22" s="5" t="s">
        <v>36</v>
      </c>
      <c r="C22" s="5" t="s">
        <v>26</v>
      </c>
      <c r="D22" s="6">
        <v>20</v>
      </c>
      <c r="E22" s="10">
        <v>70000</v>
      </c>
      <c r="F22" s="11">
        <f>ROUNDDOWN($D22*E22,0)</f>
        <v>1400000</v>
      </c>
      <c r="G22" s="10">
        <v>71000</v>
      </c>
      <c r="H22" s="10">
        <f>ROUNDDOWN($D22*G22,0)</f>
        <v>1420000</v>
      </c>
      <c r="I22" s="6" t="s">
        <v>24</v>
      </c>
      <c r="J22" s="6" t="s">
        <v>41</v>
      </c>
      <c r="K22" s="12">
        <f>H22-F22</f>
        <v>20000</v>
      </c>
      <c r="L22" s="7"/>
    </row>
    <row r="23" spans="1:12" ht="13.5">
      <c r="A23" s="5" t="s">
        <v>35</v>
      </c>
      <c r="B23" s="5" t="s">
        <v>36</v>
      </c>
      <c r="C23" s="5" t="s">
        <v>26</v>
      </c>
      <c r="D23" s="6">
        <v>30</v>
      </c>
      <c r="E23" s="10">
        <v>70000</v>
      </c>
      <c r="F23" s="10">
        <f>ROUNDDOWN($D23*E23,0)</f>
        <v>2100000</v>
      </c>
      <c r="G23" s="10">
        <v>75000</v>
      </c>
      <c r="H23" s="10">
        <f>ROUNDDOWN($D23*G23,0)</f>
        <v>2250000</v>
      </c>
      <c r="I23" s="6" t="s">
        <v>24</v>
      </c>
      <c r="J23" s="6" t="s">
        <v>42</v>
      </c>
      <c r="K23" s="10">
        <f>H23-F23</f>
        <v>150000</v>
      </c>
      <c r="L23" s="7"/>
    </row>
    <row r="24" spans="1:12" ht="13.5">
      <c r="A24" s="5" t="s">
        <v>35</v>
      </c>
      <c r="B24" s="5" t="s">
        <v>36</v>
      </c>
      <c r="C24" s="5" t="s">
        <v>26</v>
      </c>
      <c r="D24" s="6">
        <v>50</v>
      </c>
      <c r="E24" s="10">
        <v>70000</v>
      </c>
      <c r="F24" s="10">
        <f>ROUNDDOWN($D24*E24,0)</f>
        <v>3500000</v>
      </c>
      <c r="G24" s="10">
        <v>78000</v>
      </c>
      <c r="H24" s="10">
        <f>ROUNDDOWN($D24*G24,0)</f>
        <v>3900000</v>
      </c>
      <c r="I24" s="6" t="s">
        <v>24</v>
      </c>
      <c r="J24" s="6" t="s">
        <v>43</v>
      </c>
      <c r="K24" s="10">
        <f>H24-F24</f>
        <v>400000</v>
      </c>
      <c r="L24" s="7"/>
    </row>
    <row r="25" spans="1:12" ht="13.5">
      <c r="A25" s="20" t="s">
        <v>60</v>
      </c>
      <c r="B25" s="5" t="s">
        <v>36</v>
      </c>
      <c r="C25" s="5" t="s">
        <v>27</v>
      </c>
      <c r="D25" s="15">
        <f>SUM(D22:D24)</f>
        <v>100</v>
      </c>
      <c r="E25" s="10"/>
      <c r="F25" s="13">
        <f>SUM(F22:F24)</f>
        <v>7000000</v>
      </c>
      <c r="G25" s="10"/>
      <c r="H25" s="13">
        <f>SUM(H22:H24)</f>
        <v>7570000</v>
      </c>
      <c r="I25" s="6"/>
      <c r="J25" s="6"/>
      <c r="K25" s="13">
        <f>SUM(K22:K24)</f>
        <v>570000</v>
      </c>
      <c r="L25" s="7" t="s">
        <v>39</v>
      </c>
    </row>
    <row r="26" spans="1:12" ht="13.5">
      <c r="A26" s="6"/>
      <c r="B26" s="5"/>
      <c r="C26" s="5"/>
      <c r="D26" s="6"/>
      <c r="E26" s="6"/>
      <c r="F26" s="6"/>
      <c r="G26" s="6"/>
      <c r="H26" s="6"/>
      <c r="I26" s="6"/>
      <c r="J26" s="6"/>
      <c r="K26" s="6"/>
      <c r="L26" s="7"/>
    </row>
    <row r="27" spans="1:12" ht="13.5">
      <c r="A27" s="40" t="s">
        <v>17</v>
      </c>
      <c r="B27" s="41"/>
      <c r="C27" s="42"/>
      <c r="D27" s="14">
        <f>D25</f>
        <v>100</v>
      </c>
      <c r="E27" s="10"/>
      <c r="F27" s="10">
        <f>F25</f>
        <v>7000000</v>
      </c>
      <c r="G27" s="10"/>
      <c r="H27" s="10">
        <f>H25</f>
        <v>7570000</v>
      </c>
      <c r="I27" s="6"/>
      <c r="J27" s="6"/>
      <c r="K27" s="10">
        <f>K25</f>
        <v>570000</v>
      </c>
      <c r="L27" s="7"/>
    </row>
    <row r="28" spans="1:13" ht="13.5">
      <c r="A28" s="31" t="s">
        <v>52</v>
      </c>
      <c r="B28" s="32"/>
      <c r="C28" s="33" t="s">
        <v>51</v>
      </c>
      <c r="D28" s="34"/>
      <c r="E28" s="34"/>
      <c r="F28" s="34"/>
      <c r="G28" s="34"/>
      <c r="H28" s="34"/>
      <c r="I28" s="34"/>
      <c r="J28" s="35"/>
      <c r="K28" s="17">
        <f>K27*1.05</f>
        <v>598500</v>
      </c>
      <c r="L28" s="18"/>
      <c r="M28" s="27">
        <f>IF(K29&gt;0,K28,0)</f>
        <v>598500</v>
      </c>
    </row>
    <row r="29" spans="1:13" ht="13.5">
      <c r="A29" s="36" t="s">
        <v>64</v>
      </c>
      <c r="B29" s="37"/>
      <c r="C29" s="33" t="s">
        <v>61</v>
      </c>
      <c r="D29" s="34"/>
      <c r="E29" s="34"/>
      <c r="F29" s="34"/>
      <c r="G29" s="34"/>
      <c r="H29" s="34"/>
      <c r="I29" s="34"/>
      <c r="J29" s="35"/>
      <c r="K29" s="17">
        <f>ROUNDDOWN(K28-$G$18*0.01,0)</f>
        <v>98500</v>
      </c>
      <c r="L29" s="19" t="str">
        <f>IF(K29&gt;0,"○","×")</f>
        <v>○</v>
      </c>
      <c r="M29" s="27"/>
    </row>
    <row r="30" spans="1:12" ht="13.5">
      <c r="A30" s="25"/>
      <c r="B30" s="25"/>
      <c r="C30" s="26"/>
      <c r="D30" s="26"/>
      <c r="E30" s="26"/>
      <c r="F30" s="26"/>
      <c r="G30" s="26"/>
      <c r="H30" s="26"/>
      <c r="I30" s="26"/>
      <c r="J30" s="26"/>
      <c r="K30" s="23"/>
      <c r="L30" s="24"/>
    </row>
    <row r="31" spans="1:12" ht="13.5">
      <c r="A31" s="5" t="s">
        <v>40</v>
      </c>
      <c r="B31" s="5"/>
      <c r="C31" s="5" t="s">
        <v>28</v>
      </c>
      <c r="D31" s="10">
        <v>5000</v>
      </c>
      <c r="E31" s="6">
        <v>80</v>
      </c>
      <c r="F31" s="10">
        <f aca="true" t="shared" si="0" ref="F31:F39">ROUNDDOWN($D31*E31,0)</f>
        <v>400000</v>
      </c>
      <c r="G31" s="6">
        <v>90</v>
      </c>
      <c r="H31" s="10">
        <f aca="true" t="shared" si="1" ref="H31:H39">ROUNDDOWN($D31*G31,0)</f>
        <v>450000</v>
      </c>
      <c r="I31" s="6" t="s">
        <v>25</v>
      </c>
      <c r="J31" s="6" t="s">
        <v>41</v>
      </c>
      <c r="K31" s="12">
        <f aca="true" t="shared" si="2" ref="K31:K36">H31-F31</f>
        <v>50000</v>
      </c>
      <c r="L31" s="7"/>
    </row>
    <row r="32" spans="1:12" ht="13.5">
      <c r="A32" s="5" t="s">
        <v>40</v>
      </c>
      <c r="B32" s="5"/>
      <c r="C32" s="5" t="s">
        <v>28</v>
      </c>
      <c r="D32" s="10">
        <v>10000</v>
      </c>
      <c r="E32" s="6">
        <v>80</v>
      </c>
      <c r="F32" s="10">
        <f t="shared" si="0"/>
        <v>800000</v>
      </c>
      <c r="G32" s="6">
        <v>100</v>
      </c>
      <c r="H32" s="10">
        <f t="shared" si="1"/>
        <v>1000000</v>
      </c>
      <c r="I32" s="6" t="s">
        <v>25</v>
      </c>
      <c r="J32" s="6" t="s">
        <v>42</v>
      </c>
      <c r="K32" s="12">
        <f t="shared" si="2"/>
        <v>200000</v>
      </c>
      <c r="L32" s="7"/>
    </row>
    <row r="33" spans="1:12" ht="13.5">
      <c r="A33" s="5" t="s">
        <v>40</v>
      </c>
      <c r="B33" s="5"/>
      <c r="C33" s="5" t="s">
        <v>28</v>
      </c>
      <c r="D33" s="10">
        <v>15000</v>
      </c>
      <c r="E33" s="6">
        <v>80</v>
      </c>
      <c r="F33" s="10">
        <f t="shared" si="0"/>
        <v>1200000</v>
      </c>
      <c r="G33" s="6">
        <v>100</v>
      </c>
      <c r="H33" s="10">
        <f t="shared" si="1"/>
        <v>1500000</v>
      </c>
      <c r="I33" s="6" t="s">
        <v>25</v>
      </c>
      <c r="J33" s="6" t="s">
        <v>43</v>
      </c>
      <c r="K33" s="12">
        <f t="shared" si="2"/>
        <v>300000</v>
      </c>
      <c r="L33" s="7"/>
    </row>
    <row r="34" spans="1:12" ht="13.5">
      <c r="A34" s="5" t="s">
        <v>40</v>
      </c>
      <c r="B34" s="5"/>
      <c r="C34" s="5" t="s">
        <v>28</v>
      </c>
      <c r="D34" s="10">
        <v>14000</v>
      </c>
      <c r="E34" s="6">
        <v>80</v>
      </c>
      <c r="F34" s="10">
        <f t="shared" si="0"/>
        <v>1120000</v>
      </c>
      <c r="G34" s="6">
        <v>100</v>
      </c>
      <c r="H34" s="10">
        <f t="shared" si="1"/>
        <v>1400000</v>
      </c>
      <c r="I34" s="6" t="s">
        <v>25</v>
      </c>
      <c r="J34" s="6" t="s">
        <v>44</v>
      </c>
      <c r="K34" s="12">
        <f t="shared" si="2"/>
        <v>280000</v>
      </c>
      <c r="L34" s="7"/>
    </row>
    <row r="35" spans="1:12" ht="13.5">
      <c r="A35" s="5" t="s">
        <v>40</v>
      </c>
      <c r="B35" s="5"/>
      <c r="C35" s="5" t="s">
        <v>28</v>
      </c>
      <c r="D35" s="10">
        <v>5000</v>
      </c>
      <c r="E35" s="6">
        <v>80</v>
      </c>
      <c r="F35" s="10">
        <f t="shared" si="0"/>
        <v>400000</v>
      </c>
      <c r="G35" s="6">
        <v>110</v>
      </c>
      <c r="H35" s="10">
        <f t="shared" si="1"/>
        <v>550000</v>
      </c>
      <c r="I35" s="6" t="s">
        <v>25</v>
      </c>
      <c r="J35" s="6" t="s">
        <v>38</v>
      </c>
      <c r="K35" s="12">
        <f t="shared" si="2"/>
        <v>150000</v>
      </c>
      <c r="L35" s="7"/>
    </row>
    <row r="36" spans="1:12" ht="13.5">
      <c r="A36" s="5" t="s">
        <v>40</v>
      </c>
      <c r="B36" s="5"/>
      <c r="C36" s="5" t="s">
        <v>28</v>
      </c>
      <c r="D36" s="10">
        <v>1000</v>
      </c>
      <c r="E36" s="6">
        <v>80</v>
      </c>
      <c r="F36" s="10">
        <f t="shared" si="0"/>
        <v>80000</v>
      </c>
      <c r="G36" s="6">
        <v>100</v>
      </c>
      <c r="H36" s="10">
        <f t="shared" si="1"/>
        <v>100000</v>
      </c>
      <c r="I36" s="6" t="s">
        <v>25</v>
      </c>
      <c r="J36" s="6" t="s">
        <v>37</v>
      </c>
      <c r="K36" s="12">
        <f t="shared" si="2"/>
        <v>20000</v>
      </c>
      <c r="L36" s="7"/>
    </row>
    <row r="37" spans="1:12" ht="13.5">
      <c r="A37" s="5" t="s">
        <v>40</v>
      </c>
      <c r="B37" s="5"/>
      <c r="C37" s="5" t="s">
        <v>28</v>
      </c>
      <c r="D37" s="10">
        <v>2000</v>
      </c>
      <c r="E37" s="6"/>
      <c r="F37" s="10">
        <f t="shared" si="0"/>
        <v>0</v>
      </c>
      <c r="G37" s="6"/>
      <c r="H37" s="10">
        <f t="shared" si="1"/>
        <v>0</v>
      </c>
      <c r="I37" s="6" t="s">
        <v>25</v>
      </c>
      <c r="J37" s="7" t="s">
        <v>57</v>
      </c>
      <c r="K37" s="12"/>
      <c r="L37" s="7"/>
    </row>
    <row r="38" spans="1:12" ht="13.5">
      <c r="A38" s="5" t="s">
        <v>40</v>
      </c>
      <c r="B38" s="5"/>
      <c r="C38" s="5" t="s">
        <v>28</v>
      </c>
      <c r="D38" s="10">
        <v>2000</v>
      </c>
      <c r="E38" s="6"/>
      <c r="F38" s="10">
        <f t="shared" si="0"/>
        <v>0</v>
      </c>
      <c r="G38" s="6"/>
      <c r="H38" s="10">
        <f t="shared" si="1"/>
        <v>0</v>
      </c>
      <c r="I38" s="6" t="s">
        <v>25</v>
      </c>
      <c r="J38" s="7" t="s">
        <v>58</v>
      </c>
      <c r="K38" s="12"/>
      <c r="L38" s="7"/>
    </row>
    <row r="39" spans="1:12" ht="13.5">
      <c r="A39" s="5" t="s">
        <v>40</v>
      </c>
      <c r="B39" s="5"/>
      <c r="C39" s="5" t="s">
        <v>28</v>
      </c>
      <c r="D39" s="11">
        <v>1000</v>
      </c>
      <c r="E39" s="6"/>
      <c r="F39" s="6">
        <f t="shared" si="0"/>
        <v>0</v>
      </c>
      <c r="G39" s="6"/>
      <c r="H39" s="6">
        <f t="shared" si="1"/>
        <v>0</v>
      </c>
      <c r="I39" s="6" t="s">
        <v>25</v>
      </c>
      <c r="J39" s="7" t="s">
        <v>59</v>
      </c>
      <c r="K39" s="6"/>
      <c r="L39" s="7"/>
    </row>
    <row r="40" spans="1:12" ht="13.5">
      <c r="A40" s="5" t="s">
        <v>56</v>
      </c>
      <c r="B40" s="5"/>
      <c r="C40" s="5"/>
      <c r="D40" s="12">
        <f>SUM(D31:D39)</f>
        <v>55000</v>
      </c>
      <c r="E40" s="12"/>
      <c r="F40" s="12">
        <f>SUM(F31:F39)</f>
        <v>4000000</v>
      </c>
      <c r="G40" s="12"/>
      <c r="H40" s="12">
        <f>SUM(H31:H39)</f>
        <v>5000000</v>
      </c>
      <c r="I40" s="6"/>
      <c r="J40" s="6"/>
      <c r="K40" s="12">
        <f>SUM(K31:K36)</f>
        <v>1000000</v>
      </c>
      <c r="L40" s="7" t="s">
        <v>45</v>
      </c>
    </row>
    <row r="41" spans="1:12" ht="13.5">
      <c r="A41" s="6"/>
      <c r="B41" s="5"/>
      <c r="C41" s="5"/>
      <c r="D41" s="6"/>
      <c r="E41" s="6"/>
      <c r="F41" s="6"/>
      <c r="G41" s="6"/>
      <c r="H41" s="6"/>
      <c r="I41" s="6"/>
      <c r="J41" s="6"/>
      <c r="K41" s="6"/>
      <c r="L41" s="7"/>
    </row>
    <row r="42" spans="1:12" ht="13.5">
      <c r="A42" s="5" t="s">
        <v>46</v>
      </c>
      <c r="B42" s="5"/>
      <c r="C42" s="5" t="s">
        <v>28</v>
      </c>
      <c r="D42" s="10">
        <v>1000</v>
      </c>
      <c r="E42" s="6">
        <v>110</v>
      </c>
      <c r="F42" s="10">
        <f aca="true" t="shared" si="3" ref="F42:F47">ROUNDDOWN($D42*E42,0)</f>
        <v>110000</v>
      </c>
      <c r="G42" s="6">
        <v>110</v>
      </c>
      <c r="H42" s="10">
        <f aca="true" t="shared" si="4" ref="H42:H47">ROUNDDOWN($D42*G42,0)</f>
        <v>110000</v>
      </c>
      <c r="I42" s="6" t="s">
        <v>25</v>
      </c>
      <c r="J42" s="6" t="s">
        <v>41</v>
      </c>
      <c r="K42" s="12">
        <f aca="true" t="shared" si="5" ref="K42:K47">H42-F42</f>
        <v>0</v>
      </c>
      <c r="L42" s="7"/>
    </row>
    <row r="43" spans="1:12" ht="13.5">
      <c r="A43" s="5" t="s">
        <v>46</v>
      </c>
      <c r="B43" s="5"/>
      <c r="C43" s="5" t="s">
        <v>28</v>
      </c>
      <c r="D43" s="10">
        <v>2000</v>
      </c>
      <c r="E43" s="6">
        <v>110</v>
      </c>
      <c r="F43" s="10">
        <f t="shared" si="3"/>
        <v>220000</v>
      </c>
      <c r="G43" s="6">
        <v>120</v>
      </c>
      <c r="H43" s="10">
        <f>ROUNDDOWN($D43*G43,0)</f>
        <v>240000</v>
      </c>
      <c r="I43" s="6" t="s">
        <v>25</v>
      </c>
      <c r="J43" s="6" t="s">
        <v>42</v>
      </c>
      <c r="K43" s="12">
        <f t="shared" si="5"/>
        <v>20000</v>
      </c>
      <c r="L43" s="7"/>
    </row>
    <row r="44" spans="1:12" ht="13.5">
      <c r="A44" s="5" t="s">
        <v>46</v>
      </c>
      <c r="B44" s="5"/>
      <c r="C44" s="5" t="s">
        <v>28</v>
      </c>
      <c r="D44" s="10">
        <v>3000</v>
      </c>
      <c r="E44" s="6">
        <v>110</v>
      </c>
      <c r="F44" s="10">
        <f t="shared" si="3"/>
        <v>330000</v>
      </c>
      <c r="G44" s="6">
        <v>140</v>
      </c>
      <c r="H44" s="10">
        <f t="shared" si="4"/>
        <v>420000</v>
      </c>
      <c r="I44" s="6" t="s">
        <v>25</v>
      </c>
      <c r="J44" s="6" t="s">
        <v>43</v>
      </c>
      <c r="K44" s="12">
        <f t="shared" si="5"/>
        <v>90000</v>
      </c>
      <c r="L44" s="7"/>
    </row>
    <row r="45" spans="1:12" ht="13.5">
      <c r="A45" s="5" t="s">
        <v>46</v>
      </c>
      <c r="B45" s="5"/>
      <c r="C45" s="5" t="s">
        <v>28</v>
      </c>
      <c r="D45" s="10">
        <v>2800</v>
      </c>
      <c r="E45" s="6">
        <v>110</v>
      </c>
      <c r="F45" s="10">
        <f t="shared" si="3"/>
        <v>308000</v>
      </c>
      <c r="G45" s="6">
        <v>160</v>
      </c>
      <c r="H45" s="10">
        <f t="shared" si="4"/>
        <v>448000</v>
      </c>
      <c r="I45" s="6" t="s">
        <v>25</v>
      </c>
      <c r="J45" s="6" t="s">
        <v>44</v>
      </c>
      <c r="K45" s="12">
        <f t="shared" si="5"/>
        <v>140000</v>
      </c>
      <c r="L45" s="7"/>
    </row>
    <row r="46" spans="1:12" ht="13.5">
      <c r="A46" s="5" t="s">
        <v>46</v>
      </c>
      <c r="B46" s="5"/>
      <c r="C46" s="5" t="s">
        <v>28</v>
      </c>
      <c r="D46" s="10">
        <v>1000</v>
      </c>
      <c r="E46" s="6">
        <v>110</v>
      </c>
      <c r="F46" s="10">
        <f t="shared" si="3"/>
        <v>110000</v>
      </c>
      <c r="G46" s="6">
        <v>160</v>
      </c>
      <c r="H46" s="10">
        <f t="shared" si="4"/>
        <v>160000</v>
      </c>
      <c r="I46" s="6" t="s">
        <v>25</v>
      </c>
      <c r="J46" s="6" t="s">
        <v>38</v>
      </c>
      <c r="K46" s="12">
        <f t="shared" si="5"/>
        <v>50000</v>
      </c>
      <c r="L46" s="7"/>
    </row>
    <row r="47" spans="1:12" ht="13.5">
      <c r="A47" s="5" t="s">
        <v>46</v>
      </c>
      <c r="B47" s="5"/>
      <c r="C47" s="5" t="s">
        <v>28</v>
      </c>
      <c r="D47" s="10">
        <v>200</v>
      </c>
      <c r="E47" s="6">
        <v>110</v>
      </c>
      <c r="F47" s="10">
        <f t="shared" si="3"/>
        <v>22000</v>
      </c>
      <c r="G47" s="6">
        <v>180</v>
      </c>
      <c r="H47" s="10">
        <f t="shared" si="4"/>
        <v>36000</v>
      </c>
      <c r="I47" s="6" t="s">
        <v>25</v>
      </c>
      <c r="J47" s="6" t="s">
        <v>37</v>
      </c>
      <c r="K47" s="12">
        <f t="shared" si="5"/>
        <v>14000</v>
      </c>
      <c r="L47" s="7"/>
    </row>
    <row r="48" spans="1:12" ht="13.5">
      <c r="A48" s="5" t="s">
        <v>55</v>
      </c>
      <c r="B48" s="5"/>
      <c r="C48" s="5" t="s">
        <v>33</v>
      </c>
      <c r="D48" s="12">
        <f>SUM(D42:D47)</f>
        <v>10000</v>
      </c>
      <c r="E48" s="6"/>
      <c r="F48" s="12">
        <f>SUM(F42:F47)</f>
        <v>1100000</v>
      </c>
      <c r="G48" s="6"/>
      <c r="H48" s="12">
        <f>SUM(H42:H47)</f>
        <v>1414000</v>
      </c>
      <c r="I48" s="6"/>
      <c r="J48" s="6"/>
      <c r="K48" s="12">
        <f>SUM(K42:K47)</f>
        <v>314000</v>
      </c>
      <c r="L48" s="7" t="s">
        <v>47</v>
      </c>
    </row>
    <row r="49" spans="1:12" ht="13.5">
      <c r="A49" s="6"/>
      <c r="B49" s="6"/>
      <c r="C49" s="5"/>
      <c r="D49" s="6"/>
      <c r="E49" s="6"/>
      <c r="F49" s="6"/>
      <c r="G49" s="6"/>
      <c r="H49" s="6"/>
      <c r="I49" s="6"/>
      <c r="J49" s="6"/>
      <c r="K49" s="6"/>
      <c r="L49" s="7"/>
    </row>
    <row r="50" spans="1:12" ht="13.5">
      <c r="A50" s="40" t="s">
        <v>18</v>
      </c>
      <c r="B50" s="41"/>
      <c r="C50" s="42"/>
      <c r="D50" s="12">
        <f>D48+D40</f>
        <v>65000</v>
      </c>
      <c r="E50" s="6"/>
      <c r="F50" s="12">
        <f>F48+F40</f>
        <v>5100000</v>
      </c>
      <c r="G50" s="6"/>
      <c r="H50" s="12">
        <f>H48+H40</f>
        <v>6414000</v>
      </c>
      <c r="I50" s="6"/>
      <c r="J50" s="6"/>
      <c r="K50" s="12">
        <f>K48+K40</f>
        <v>1314000</v>
      </c>
      <c r="L50" s="7"/>
    </row>
    <row r="51" spans="1:13" ht="13.5">
      <c r="A51" s="31" t="s">
        <v>53</v>
      </c>
      <c r="B51" s="32"/>
      <c r="C51" s="33" t="s">
        <v>54</v>
      </c>
      <c r="D51" s="34"/>
      <c r="E51" s="34"/>
      <c r="F51" s="34"/>
      <c r="G51" s="34"/>
      <c r="H51" s="34"/>
      <c r="I51" s="34"/>
      <c r="J51" s="35"/>
      <c r="K51" s="17">
        <f>K50*1.05</f>
        <v>1379700</v>
      </c>
      <c r="L51" s="18"/>
      <c r="M51" s="27">
        <f>IF(K52&gt;0,K51,0)</f>
        <v>1379700</v>
      </c>
    </row>
    <row r="52" spans="1:13" ht="13.5">
      <c r="A52" s="36" t="s">
        <v>64</v>
      </c>
      <c r="B52" s="37"/>
      <c r="C52" s="33" t="s">
        <v>62</v>
      </c>
      <c r="D52" s="34"/>
      <c r="E52" s="34"/>
      <c r="F52" s="34"/>
      <c r="G52" s="34"/>
      <c r="H52" s="34"/>
      <c r="I52" s="34"/>
      <c r="J52" s="35"/>
      <c r="K52" s="17">
        <f>ROUNDDOWN(K51-$G$18*0.01,0)</f>
        <v>879700</v>
      </c>
      <c r="L52" s="19" t="str">
        <f>IF(K52&gt;0,"○","×")</f>
        <v>○</v>
      </c>
      <c r="M52" s="27"/>
    </row>
    <row r="53" spans="1:12" ht="13.5">
      <c r="A53" s="31" t="s">
        <v>19</v>
      </c>
      <c r="B53" s="43"/>
      <c r="C53" s="32"/>
      <c r="D53" s="33" t="s">
        <v>63</v>
      </c>
      <c r="E53" s="34"/>
      <c r="F53" s="34"/>
      <c r="G53" s="34"/>
      <c r="H53" s="34"/>
      <c r="I53" s="34"/>
      <c r="J53" s="35"/>
      <c r="K53" s="17">
        <f>ROUNDDOWN((M28+M51)-G18*0.01,0)</f>
        <v>1478200</v>
      </c>
      <c r="L53" s="18"/>
    </row>
    <row r="54" spans="1:12" ht="13.5">
      <c r="A54" s="16" t="s">
        <v>20</v>
      </c>
      <c r="B54" s="16"/>
      <c r="C54" s="16"/>
      <c r="D54" s="16"/>
      <c r="E54" s="16"/>
      <c r="F54" s="16"/>
      <c r="G54" s="16"/>
      <c r="H54" s="16"/>
      <c r="I54" s="16"/>
      <c r="J54" s="16"/>
      <c r="K54" s="16"/>
      <c r="L54" s="16"/>
    </row>
    <row r="55" spans="1:12" ht="30" customHeight="1">
      <c r="A55" s="28" t="s">
        <v>31</v>
      </c>
      <c r="B55" s="28"/>
      <c r="C55" s="28"/>
      <c r="D55" s="28"/>
      <c r="E55" s="28"/>
      <c r="F55" s="28"/>
      <c r="G55" s="28"/>
      <c r="H55" s="28"/>
      <c r="I55" s="28"/>
      <c r="J55" s="28"/>
      <c r="K55" s="28"/>
      <c r="L55" s="28"/>
    </row>
    <row r="56" spans="1:12" ht="30" customHeight="1">
      <c r="A56" s="28" t="s">
        <v>32</v>
      </c>
      <c r="B56" s="28"/>
      <c r="C56" s="28"/>
      <c r="D56" s="28"/>
      <c r="E56" s="28"/>
      <c r="F56" s="28"/>
      <c r="G56" s="28"/>
      <c r="H56" s="28"/>
      <c r="I56" s="28"/>
      <c r="J56" s="28"/>
      <c r="K56" s="28"/>
      <c r="L56" s="28"/>
    </row>
    <row r="57" spans="1:12" ht="45" customHeight="1">
      <c r="A57" s="28" t="s">
        <v>49</v>
      </c>
      <c r="B57" s="28"/>
      <c r="C57" s="28"/>
      <c r="D57" s="28"/>
      <c r="E57" s="28"/>
      <c r="F57" s="28"/>
      <c r="G57" s="28"/>
      <c r="H57" s="28"/>
      <c r="I57" s="28"/>
      <c r="J57" s="28"/>
      <c r="K57" s="28"/>
      <c r="L57" s="28"/>
    </row>
    <row r="58" spans="1:12" ht="13.5">
      <c r="A58" s="28" t="s">
        <v>65</v>
      </c>
      <c r="B58" s="28"/>
      <c r="C58" s="28"/>
      <c r="D58" s="28"/>
      <c r="E58" s="28"/>
      <c r="F58" s="28"/>
      <c r="G58" s="28"/>
      <c r="H58" s="28"/>
      <c r="I58" s="28"/>
      <c r="J58" s="28"/>
      <c r="K58" s="28"/>
      <c r="L58" s="28"/>
    </row>
  </sheetData>
  <mergeCells count="21">
    <mergeCell ref="J3:L3"/>
    <mergeCell ref="A5:L5"/>
    <mergeCell ref="A20:L20"/>
    <mergeCell ref="A27:C27"/>
    <mergeCell ref="D53:J53"/>
    <mergeCell ref="A29:B29"/>
    <mergeCell ref="A56:L56"/>
    <mergeCell ref="A57:L57"/>
    <mergeCell ref="A50:C50"/>
    <mergeCell ref="A53:C53"/>
    <mergeCell ref="A52:B52"/>
    <mergeCell ref="A58:L58"/>
    <mergeCell ref="A55:L55"/>
    <mergeCell ref="C18:F18"/>
    <mergeCell ref="G18:J18"/>
    <mergeCell ref="A28:B28"/>
    <mergeCell ref="C28:J28"/>
    <mergeCell ref="C29:J29"/>
    <mergeCell ref="A51:B51"/>
    <mergeCell ref="C51:J51"/>
    <mergeCell ref="C52:J52"/>
  </mergeCells>
  <printOptions/>
  <pageMargins left="0.94" right="0.39" top="0.48" bottom="0.29" header="0.27" footer="0.3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佐賀県土木部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佐賀県土木部</dc:creator>
  <cp:keywords/>
  <dc:description/>
  <cp:lastModifiedBy>佐賀県</cp:lastModifiedBy>
  <cp:lastPrinted>2008-08-21T06:11:12Z</cp:lastPrinted>
  <dcterms:created xsi:type="dcterms:W3CDTF">2008-07-30T07:02:24Z</dcterms:created>
  <dcterms:modified xsi:type="dcterms:W3CDTF">2008-08-21T06:11:21Z</dcterms:modified>
  <cp:category/>
  <cp:version/>
  <cp:contentType/>
  <cp:contentStatus/>
</cp:coreProperties>
</file>