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020433\Desktop\スポーツチャレンジ提出等\"/>
    </mc:Choice>
  </mc:AlternateContent>
  <xr:revisionPtr revIDLastSave="0" documentId="13_ncr:101_{43895A66-D87C-4061-8EEC-D5BE7F1B3BD7}" xr6:coauthVersionLast="45" xr6:coauthVersionMax="45" xr10:uidLastSave="{00000000-0000-0000-0000-000000000000}"/>
  <bookViews>
    <workbookView xWindow="-120" yWindow="-120" windowWidth="29040" windowHeight="15840" tabRatio="803" xr2:uid="{00000000-000D-0000-FFFF-FFFF00000000}"/>
  </bookViews>
  <sheets>
    <sheet name="8の字" sheetId="3" r:id="rId1"/>
    <sheet name="ドッジラリー" sheetId="4" r:id="rId2"/>
    <sheet name="輪くぐり" sheetId="5" r:id="rId3"/>
    <sheet name="オリンピック" sheetId="7" r:id="rId4"/>
    <sheet name="ウォーキング" sheetId="6" r:id="rId5"/>
    <sheet name="握力" sheetId="14" r:id="rId6"/>
    <sheet name="たてわり　８の字とび" sheetId="12" r:id="rId7"/>
  </sheets>
  <definedNames>
    <definedName name="_xlnm.Print_Area" localSheetId="0">'8の字'!$A$3:$BE$600</definedName>
    <definedName name="_xlnm.Print_Area" localSheetId="4">ウォーキング!$A$2:$AL$35</definedName>
    <definedName name="_xlnm.Print_Area" localSheetId="3">オリンピック!$B$3:$BZ$14</definedName>
    <definedName name="_xlnm.Print_Area" localSheetId="6">'たてわり　８の字とび'!$A$3:$AG$129</definedName>
    <definedName name="_xlnm.Print_Area" localSheetId="1">ドッジラリー!$A$3:$AM$38</definedName>
    <definedName name="_xlnm.Print_Area" localSheetId="5">握力!$A$1:$BH$250</definedName>
    <definedName name="_xlnm.Print_Area" localSheetId="2">輪くぐり!$A$3:$AM$81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7" i="14" l="1"/>
  <c r="BG8" i="14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" i="14"/>
  <c r="AW62" i="14"/>
  <c r="AW7" i="14"/>
  <c r="AW8" i="14"/>
  <c r="AW9" i="14"/>
  <c r="AW10" i="14"/>
  <c r="AW11" i="14"/>
  <c r="AW12" i="14"/>
  <c r="AW13" i="14"/>
  <c r="AW14" i="14"/>
  <c r="AW15" i="14"/>
  <c r="AW16" i="14"/>
  <c r="AW17" i="14"/>
  <c r="AW18" i="14"/>
  <c r="AW19" i="14"/>
  <c r="AW20" i="14"/>
  <c r="AW21" i="14"/>
  <c r="AW22" i="14"/>
  <c r="AW23" i="14"/>
  <c r="AW24" i="14"/>
  <c r="AW25" i="14"/>
  <c r="AW26" i="14"/>
  <c r="AW27" i="14"/>
  <c r="AW28" i="14"/>
  <c r="AW29" i="14"/>
  <c r="AW30" i="14"/>
  <c r="AW31" i="14"/>
  <c r="AW32" i="14"/>
  <c r="AW33" i="14"/>
  <c r="AW34" i="14"/>
  <c r="AW35" i="14"/>
  <c r="AW36" i="14"/>
  <c r="AW37" i="14"/>
  <c r="AW38" i="14"/>
  <c r="AW39" i="14"/>
  <c r="AW40" i="14"/>
  <c r="AW41" i="14"/>
  <c r="AW42" i="14"/>
  <c r="AW43" i="14"/>
  <c r="AW44" i="14"/>
  <c r="AW45" i="14"/>
  <c r="AW46" i="14"/>
  <c r="AW47" i="14"/>
  <c r="AW48" i="14"/>
  <c r="AW49" i="14"/>
  <c r="AW50" i="14"/>
  <c r="AW51" i="14"/>
  <c r="AW52" i="14"/>
  <c r="AW53" i="14"/>
  <c r="AW54" i="14"/>
  <c r="AW55" i="14"/>
  <c r="AW56" i="14"/>
  <c r="AW57" i="14"/>
  <c r="AW58" i="14"/>
  <c r="AW59" i="14"/>
  <c r="AW60" i="14"/>
  <c r="AW61" i="14"/>
  <c r="AW6" i="14"/>
  <c r="AM7" i="14"/>
  <c r="AM8" i="14"/>
  <c r="AM9" i="14"/>
  <c r="AM10" i="14"/>
  <c r="AM11" i="14"/>
  <c r="AM12" i="14"/>
  <c r="AM13" i="14"/>
  <c r="AM14" i="14"/>
  <c r="AM15" i="14"/>
  <c r="AM16" i="14"/>
  <c r="AM17" i="14"/>
  <c r="AM18" i="14"/>
  <c r="AM19" i="14"/>
  <c r="AM20" i="14"/>
  <c r="AM21" i="14"/>
  <c r="AM22" i="14"/>
  <c r="AM23" i="14"/>
  <c r="AM24" i="14"/>
  <c r="AM25" i="14"/>
  <c r="AM6" i="14"/>
  <c r="AM26" i="14"/>
  <c r="AM27" i="14"/>
  <c r="AM28" i="14"/>
  <c r="AM29" i="14"/>
  <c r="AM30" i="14"/>
  <c r="AM31" i="14"/>
  <c r="AM32" i="14"/>
  <c r="AM33" i="14"/>
  <c r="AM34" i="14"/>
  <c r="AM35" i="14"/>
  <c r="AM36" i="14"/>
  <c r="AM37" i="14"/>
  <c r="AM38" i="14"/>
  <c r="AM39" i="14"/>
  <c r="AM40" i="14"/>
  <c r="AM41" i="14"/>
  <c r="AM42" i="14"/>
  <c r="AM43" i="14"/>
  <c r="AM44" i="14"/>
  <c r="AM45" i="14"/>
  <c r="AM46" i="14"/>
  <c r="AM47" i="14"/>
  <c r="AM48" i="14"/>
  <c r="AM49" i="14"/>
  <c r="AM50" i="14"/>
  <c r="AM51" i="14"/>
  <c r="AM52" i="14"/>
  <c r="AM53" i="14"/>
  <c r="AM54" i="14"/>
  <c r="AM55" i="14"/>
  <c r="AM56" i="14"/>
  <c r="AM57" i="14"/>
  <c r="AM58" i="14"/>
  <c r="AM59" i="14"/>
  <c r="AM60" i="14"/>
  <c r="AM61" i="14"/>
  <c r="AM62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61" i="14"/>
  <c r="AC62" i="14"/>
  <c r="AC6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BH62" i="14"/>
  <c r="AX62" i="14"/>
  <c r="AN62" i="14"/>
  <c r="AD62" i="14"/>
  <c r="T62" i="14"/>
  <c r="J62" i="14"/>
  <c r="BH61" i="14"/>
  <c r="AX61" i="14"/>
  <c r="AN61" i="14"/>
  <c r="AD61" i="14"/>
  <c r="T61" i="14"/>
  <c r="J61" i="14"/>
  <c r="BH60" i="14"/>
  <c r="AX60" i="14"/>
  <c r="AN60" i="14"/>
  <c r="AD60" i="14"/>
  <c r="T60" i="14"/>
  <c r="J60" i="14"/>
  <c r="BH59" i="14"/>
  <c r="AX59" i="14"/>
  <c r="AN59" i="14"/>
  <c r="AD59" i="14"/>
  <c r="T59" i="14"/>
  <c r="J59" i="14"/>
  <c r="BH58" i="14"/>
  <c r="AX58" i="14"/>
  <c r="AN58" i="14"/>
  <c r="AD58" i="14"/>
  <c r="T58" i="14"/>
  <c r="J58" i="14"/>
  <c r="BH57" i="14"/>
  <c r="AX57" i="14"/>
  <c r="AN57" i="14"/>
  <c r="AD57" i="14"/>
  <c r="T57" i="14"/>
  <c r="J57" i="14"/>
  <c r="BH56" i="14"/>
  <c r="AX56" i="14"/>
  <c r="AN56" i="14"/>
  <c r="AD56" i="14"/>
  <c r="T56" i="14"/>
  <c r="J56" i="14"/>
  <c r="BH55" i="14"/>
  <c r="AX55" i="14"/>
  <c r="AN55" i="14"/>
  <c r="AD55" i="14"/>
  <c r="T55" i="14"/>
  <c r="J55" i="14"/>
  <c r="BH54" i="14"/>
  <c r="AX54" i="14"/>
  <c r="AN54" i="14"/>
  <c r="AD54" i="14"/>
  <c r="T54" i="14"/>
  <c r="J54" i="14"/>
  <c r="BH53" i="14"/>
  <c r="AX53" i="14"/>
  <c r="AN53" i="14"/>
  <c r="AD53" i="14"/>
  <c r="T53" i="14"/>
  <c r="J53" i="14"/>
  <c r="BH52" i="14"/>
  <c r="AX52" i="14"/>
  <c r="AN52" i="14"/>
  <c r="AD52" i="14"/>
  <c r="T52" i="14"/>
  <c r="J52" i="14"/>
  <c r="BH51" i="14"/>
  <c r="AX51" i="14"/>
  <c r="AN51" i="14"/>
  <c r="AD51" i="14"/>
  <c r="T51" i="14"/>
  <c r="J51" i="14"/>
  <c r="BH50" i="14"/>
  <c r="AX50" i="14"/>
  <c r="AN50" i="14"/>
  <c r="AD50" i="14"/>
  <c r="T50" i="14"/>
  <c r="J50" i="14"/>
  <c r="BH49" i="14"/>
  <c r="AX49" i="14"/>
  <c r="AN49" i="14"/>
  <c r="AD49" i="14"/>
  <c r="T49" i="14"/>
  <c r="J49" i="14"/>
  <c r="BH48" i="14"/>
  <c r="AX48" i="14"/>
  <c r="AN48" i="14"/>
  <c r="AD48" i="14"/>
  <c r="T48" i="14"/>
  <c r="J48" i="14"/>
  <c r="BH47" i="14"/>
  <c r="AX47" i="14"/>
  <c r="AN47" i="14"/>
  <c r="AD47" i="14"/>
  <c r="T47" i="14"/>
  <c r="J47" i="14"/>
  <c r="BH46" i="14"/>
  <c r="AX46" i="14"/>
  <c r="AN46" i="14"/>
  <c r="AD46" i="14"/>
  <c r="T46" i="14"/>
  <c r="J46" i="14"/>
  <c r="BH45" i="14"/>
  <c r="AX45" i="14"/>
  <c r="AN45" i="14"/>
  <c r="AD45" i="14"/>
  <c r="T45" i="14"/>
  <c r="J45" i="14"/>
  <c r="BH44" i="14"/>
  <c r="AX44" i="14"/>
  <c r="AN44" i="14"/>
  <c r="AD44" i="14"/>
  <c r="T44" i="14"/>
  <c r="J44" i="14"/>
  <c r="BH43" i="14"/>
  <c r="AX43" i="14"/>
  <c r="AN43" i="14"/>
  <c r="AD43" i="14"/>
  <c r="T43" i="14"/>
  <c r="J43" i="14"/>
  <c r="BH42" i="14"/>
  <c r="AX42" i="14"/>
  <c r="AN42" i="14"/>
  <c r="AD42" i="14"/>
  <c r="T42" i="14"/>
  <c r="J42" i="14"/>
  <c r="BH41" i="14"/>
  <c r="AX41" i="14"/>
  <c r="AN41" i="14"/>
  <c r="AD41" i="14"/>
  <c r="T41" i="14"/>
  <c r="J41" i="14"/>
  <c r="BH40" i="14"/>
  <c r="AX40" i="14"/>
  <c r="AN40" i="14"/>
  <c r="AD40" i="14"/>
  <c r="T40" i="14"/>
  <c r="J40" i="14"/>
  <c r="BH39" i="14"/>
  <c r="AX39" i="14"/>
  <c r="AN39" i="14"/>
  <c r="AD39" i="14"/>
  <c r="T39" i="14"/>
  <c r="J39" i="14"/>
  <c r="BH38" i="14"/>
  <c r="AX38" i="14"/>
  <c r="AN38" i="14"/>
  <c r="AD38" i="14"/>
  <c r="T38" i="14"/>
  <c r="J38" i="14"/>
  <c r="BH37" i="14"/>
  <c r="AX37" i="14"/>
  <c r="AN37" i="14"/>
  <c r="AD37" i="14"/>
  <c r="T37" i="14"/>
  <c r="J37" i="14"/>
  <c r="BH36" i="14"/>
  <c r="AX36" i="14"/>
  <c r="AN36" i="14"/>
  <c r="AD36" i="14"/>
  <c r="T36" i="14"/>
  <c r="J36" i="14"/>
  <c r="BH35" i="14"/>
  <c r="AX35" i="14"/>
  <c r="AN35" i="14"/>
  <c r="AD35" i="14"/>
  <c r="T35" i="14"/>
  <c r="J35" i="14"/>
  <c r="BH34" i="14"/>
  <c r="AX34" i="14"/>
  <c r="AN34" i="14"/>
  <c r="AD34" i="14"/>
  <c r="T34" i="14"/>
  <c r="J34" i="14"/>
  <c r="BH33" i="14"/>
  <c r="AX33" i="14"/>
  <c r="AN33" i="14"/>
  <c r="AD33" i="14"/>
  <c r="T33" i="14"/>
  <c r="J33" i="14"/>
  <c r="BH32" i="14"/>
  <c r="AX32" i="14"/>
  <c r="AN32" i="14"/>
  <c r="AD32" i="14"/>
  <c r="T32" i="14"/>
  <c r="J32" i="14"/>
  <c r="BH31" i="14"/>
  <c r="AX31" i="14"/>
  <c r="AN31" i="14"/>
  <c r="AD31" i="14"/>
  <c r="T31" i="14"/>
  <c r="J31" i="14"/>
  <c r="BH30" i="14"/>
  <c r="AX30" i="14"/>
  <c r="AN30" i="14"/>
  <c r="AD30" i="14"/>
  <c r="T30" i="14"/>
  <c r="J30" i="14"/>
  <c r="BH29" i="14"/>
  <c r="AX29" i="14"/>
  <c r="AN29" i="14"/>
  <c r="AD29" i="14"/>
  <c r="T29" i="14"/>
  <c r="J29" i="14"/>
  <c r="BH28" i="14"/>
  <c r="AX28" i="14"/>
  <c r="AN28" i="14"/>
  <c r="AD28" i="14"/>
  <c r="T28" i="14"/>
  <c r="J28" i="14"/>
  <c r="BH27" i="14"/>
  <c r="AX27" i="14"/>
  <c r="AN27" i="14"/>
  <c r="AD27" i="14"/>
  <c r="T27" i="14"/>
  <c r="J27" i="14"/>
  <c r="BH26" i="14"/>
  <c r="AX26" i="14"/>
  <c r="AN26" i="14"/>
  <c r="AD26" i="14"/>
  <c r="T26" i="14"/>
  <c r="J26" i="14"/>
  <c r="BH25" i="14"/>
  <c r="AX25" i="14"/>
  <c r="AN25" i="14"/>
  <c r="AD25" i="14"/>
  <c r="T25" i="14"/>
  <c r="J25" i="14"/>
  <c r="BH24" i="14"/>
  <c r="AX24" i="14"/>
  <c r="AN24" i="14"/>
  <c r="AD24" i="14"/>
  <c r="T24" i="14"/>
  <c r="J24" i="14"/>
  <c r="BH23" i="14"/>
  <c r="AX23" i="14"/>
  <c r="AN23" i="14"/>
  <c r="AD23" i="14"/>
  <c r="T23" i="14"/>
  <c r="J23" i="14"/>
  <c r="BH22" i="14"/>
  <c r="AX22" i="14"/>
  <c r="AN22" i="14"/>
  <c r="AD22" i="14"/>
  <c r="T22" i="14"/>
  <c r="J22" i="14"/>
  <c r="BH21" i="14"/>
  <c r="AX21" i="14"/>
  <c r="AN21" i="14"/>
  <c r="AD21" i="14"/>
  <c r="T21" i="14"/>
  <c r="J21" i="14"/>
  <c r="BH20" i="14"/>
  <c r="AX20" i="14"/>
  <c r="AN20" i="14"/>
  <c r="AD20" i="14"/>
  <c r="T20" i="14"/>
  <c r="J20" i="14"/>
  <c r="BH19" i="14"/>
  <c r="AX19" i="14"/>
  <c r="AN19" i="14"/>
  <c r="AD19" i="14"/>
  <c r="T19" i="14"/>
  <c r="J19" i="14"/>
  <c r="BH18" i="14"/>
  <c r="AX18" i="14"/>
  <c r="AN18" i="14"/>
  <c r="AD18" i="14"/>
  <c r="T18" i="14"/>
  <c r="J18" i="14"/>
  <c r="BH17" i="14"/>
  <c r="AX17" i="14"/>
  <c r="AN17" i="14"/>
  <c r="AD17" i="14"/>
  <c r="T17" i="14"/>
  <c r="J17" i="14"/>
  <c r="BH16" i="14"/>
  <c r="AX16" i="14"/>
  <c r="AN16" i="14"/>
  <c r="AD16" i="14"/>
  <c r="T16" i="14"/>
  <c r="J16" i="14"/>
  <c r="BH15" i="14"/>
  <c r="AX15" i="14"/>
  <c r="AN15" i="14"/>
  <c r="AD15" i="14"/>
  <c r="T15" i="14"/>
  <c r="J15" i="14"/>
  <c r="BH14" i="14"/>
  <c r="AX14" i="14"/>
  <c r="AN14" i="14"/>
  <c r="AD14" i="14"/>
  <c r="T14" i="14"/>
  <c r="J14" i="14"/>
  <c r="BH13" i="14"/>
  <c r="AX13" i="14"/>
  <c r="AN13" i="14"/>
  <c r="AD13" i="14"/>
  <c r="T13" i="14"/>
  <c r="J13" i="14"/>
  <c r="BH12" i="14"/>
  <c r="AX12" i="14"/>
  <c r="AN12" i="14"/>
  <c r="AD12" i="14"/>
  <c r="T12" i="14"/>
  <c r="J12" i="14"/>
  <c r="BH11" i="14"/>
  <c r="AX11" i="14"/>
  <c r="AN11" i="14"/>
  <c r="AD11" i="14"/>
  <c r="T11" i="14"/>
  <c r="J11" i="14"/>
  <c r="BH10" i="14"/>
  <c r="AX10" i="14"/>
  <c r="AN10" i="14"/>
  <c r="AD10" i="14"/>
  <c r="T10" i="14"/>
  <c r="J10" i="14"/>
  <c r="BH9" i="14"/>
  <c r="AX9" i="14"/>
  <c r="AN9" i="14"/>
  <c r="AD9" i="14"/>
  <c r="T9" i="14"/>
  <c r="J9" i="14"/>
  <c r="BH8" i="14"/>
  <c r="AX8" i="14"/>
  <c r="AN8" i="14"/>
  <c r="AD8" i="14"/>
  <c r="T8" i="14"/>
  <c r="J8" i="14"/>
  <c r="BH7" i="14"/>
  <c r="AX7" i="14"/>
  <c r="AN7" i="14"/>
  <c r="AD7" i="14"/>
  <c r="T7" i="14"/>
  <c r="J7" i="14"/>
  <c r="BH6" i="14"/>
  <c r="AX6" i="14"/>
  <c r="AN6" i="14"/>
  <c r="AD6" i="14"/>
  <c r="T6" i="14"/>
  <c r="J6" i="14"/>
  <c r="BG8" i="6"/>
  <c r="BG6" i="6"/>
  <c r="BG62" i="6"/>
  <c r="BG61" i="6"/>
  <c r="BG60" i="6"/>
  <c r="BG59" i="6"/>
  <c r="BG58" i="6"/>
  <c r="BG57" i="6"/>
  <c r="BG56" i="6"/>
  <c r="BG55" i="6"/>
  <c r="BG54" i="6"/>
  <c r="BG53" i="6"/>
  <c r="BG52" i="6"/>
  <c r="BG51" i="6"/>
  <c r="BG50" i="6"/>
  <c r="BG49" i="6"/>
  <c r="BG48" i="6"/>
  <c r="BG47" i="6"/>
  <c r="BG46" i="6"/>
  <c r="BG45" i="6"/>
  <c r="BG44" i="6"/>
  <c r="BG43" i="6"/>
  <c r="BG42" i="6"/>
  <c r="BG41" i="6"/>
  <c r="BG40" i="6"/>
  <c r="BG39" i="6"/>
  <c r="BG38" i="6"/>
  <c r="BG37" i="6"/>
  <c r="BG36" i="6"/>
  <c r="BG35" i="6"/>
  <c r="BG34" i="6"/>
  <c r="BG33" i="6"/>
  <c r="BG32" i="6"/>
  <c r="BG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7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M6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" i="6"/>
  <c r="BH62" i="6"/>
  <c r="AX62" i="6"/>
  <c r="AN62" i="6"/>
  <c r="AD62" i="6"/>
  <c r="T62" i="6"/>
  <c r="J62" i="6"/>
  <c r="BH61" i="6"/>
  <c r="AX61" i="6"/>
  <c r="AN61" i="6"/>
  <c r="AD61" i="6"/>
  <c r="T61" i="6"/>
  <c r="J61" i="6"/>
  <c r="BH60" i="6"/>
  <c r="AX60" i="6"/>
  <c r="AN60" i="6"/>
  <c r="AD60" i="6"/>
  <c r="T60" i="6"/>
  <c r="J60" i="6"/>
  <c r="BH59" i="6"/>
  <c r="AX59" i="6"/>
  <c r="AN59" i="6"/>
  <c r="AD59" i="6"/>
  <c r="T59" i="6"/>
  <c r="J59" i="6"/>
  <c r="BH58" i="6"/>
  <c r="AX58" i="6"/>
  <c r="AN58" i="6"/>
  <c r="AD58" i="6"/>
  <c r="T58" i="6"/>
  <c r="J58" i="6"/>
  <c r="BH57" i="6"/>
  <c r="AX57" i="6"/>
  <c r="AN57" i="6"/>
  <c r="AD57" i="6"/>
  <c r="T57" i="6"/>
  <c r="J57" i="6"/>
  <c r="BH56" i="6"/>
  <c r="AX56" i="6"/>
  <c r="AN56" i="6"/>
  <c r="AD56" i="6"/>
  <c r="T56" i="6"/>
  <c r="J56" i="6"/>
  <c r="BH55" i="6"/>
  <c r="AX55" i="6"/>
  <c r="AN55" i="6"/>
  <c r="AD55" i="6"/>
  <c r="T55" i="6"/>
  <c r="J55" i="6"/>
  <c r="BH54" i="6"/>
  <c r="AX54" i="6"/>
  <c r="AN54" i="6"/>
  <c r="AD54" i="6"/>
  <c r="T54" i="6"/>
  <c r="J54" i="6"/>
  <c r="BH53" i="6"/>
  <c r="AX53" i="6"/>
  <c r="AN53" i="6"/>
  <c r="AD53" i="6"/>
  <c r="T53" i="6"/>
  <c r="J53" i="6"/>
  <c r="BH52" i="6"/>
  <c r="AX52" i="6"/>
  <c r="AN52" i="6"/>
  <c r="AD52" i="6"/>
  <c r="T52" i="6"/>
  <c r="J52" i="6"/>
  <c r="BH51" i="6"/>
  <c r="AX51" i="6"/>
  <c r="AN51" i="6"/>
  <c r="AD51" i="6"/>
  <c r="T51" i="6"/>
  <c r="J51" i="6"/>
  <c r="BH50" i="6"/>
  <c r="AX50" i="6"/>
  <c r="AN50" i="6"/>
  <c r="AD50" i="6"/>
  <c r="T50" i="6"/>
  <c r="J50" i="6"/>
  <c r="BH49" i="6"/>
  <c r="AX49" i="6"/>
  <c r="AN49" i="6"/>
  <c r="AD49" i="6"/>
  <c r="T49" i="6"/>
  <c r="J49" i="6"/>
  <c r="BH48" i="6"/>
  <c r="AX48" i="6"/>
  <c r="AN48" i="6"/>
  <c r="AD48" i="6"/>
  <c r="T48" i="6"/>
  <c r="J48" i="6"/>
  <c r="BH47" i="6"/>
  <c r="AX47" i="6"/>
  <c r="AN47" i="6"/>
  <c r="AD47" i="6"/>
  <c r="T47" i="6"/>
  <c r="J47" i="6"/>
  <c r="BH46" i="6"/>
  <c r="AX46" i="6"/>
  <c r="AN46" i="6"/>
  <c r="AD46" i="6"/>
  <c r="T46" i="6"/>
  <c r="J46" i="6"/>
  <c r="BH45" i="6"/>
  <c r="AX45" i="6"/>
  <c r="AN45" i="6"/>
  <c r="AD45" i="6"/>
  <c r="T45" i="6"/>
  <c r="J45" i="6"/>
  <c r="BH44" i="6"/>
  <c r="AX44" i="6"/>
  <c r="AN44" i="6"/>
  <c r="AD44" i="6"/>
  <c r="T44" i="6"/>
  <c r="J44" i="6"/>
  <c r="BH43" i="6"/>
  <c r="AX43" i="6"/>
  <c r="AN43" i="6"/>
  <c r="AD43" i="6"/>
  <c r="T43" i="6"/>
  <c r="J43" i="6"/>
  <c r="BH42" i="6"/>
  <c r="AX42" i="6"/>
  <c r="AN42" i="6"/>
  <c r="AD42" i="6"/>
  <c r="T42" i="6"/>
  <c r="J42" i="6"/>
  <c r="BH41" i="6"/>
  <c r="AX41" i="6"/>
  <c r="AN41" i="6"/>
  <c r="AD41" i="6"/>
  <c r="T41" i="6"/>
  <c r="J41" i="6"/>
  <c r="BH40" i="6"/>
  <c r="AX40" i="6"/>
  <c r="AN40" i="6"/>
  <c r="AD40" i="6"/>
  <c r="T40" i="6"/>
  <c r="J40" i="6"/>
  <c r="BH39" i="6"/>
  <c r="AX39" i="6"/>
  <c r="AN39" i="6"/>
  <c r="AD39" i="6"/>
  <c r="T39" i="6"/>
  <c r="J39" i="6"/>
  <c r="BH38" i="6"/>
  <c r="AX38" i="6"/>
  <c r="AN38" i="6"/>
  <c r="AD38" i="6"/>
  <c r="T38" i="6"/>
  <c r="J38" i="6"/>
  <c r="BH37" i="6"/>
  <c r="AX37" i="6"/>
  <c r="AN37" i="6"/>
  <c r="AD37" i="6"/>
  <c r="T37" i="6"/>
  <c r="J37" i="6"/>
  <c r="BH36" i="6"/>
  <c r="AX36" i="6"/>
  <c r="AN36" i="6"/>
  <c r="AD36" i="6"/>
  <c r="T36" i="6"/>
  <c r="J36" i="6"/>
  <c r="BH35" i="6"/>
  <c r="AX35" i="6"/>
  <c r="AN35" i="6"/>
  <c r="AD35" i="6"/>
  <c r="T35" i="6"/>
  <c r="J35" i="6"/>
  <c r="BH34" i="6"/>
  <c r="AX34" i="6"/>
  <c r="AN34" i="6"/>
  <c r="AD34" i="6"/>
  <c r="T34" i="6"/>
  <c r="J34" i="6"/>
  <c r="BH33" i="6"/>
  <c r="AX33" i="6"/>
  <c r="AN33" i="6"/>
  <c r="AD33" i="6"/>
  <c r="T33" i="6"/>
  <c r="J33" i="6"/>
  <c r="BH32" i="6"/>
  <c r="AX32" i="6"/>
  <c r="AN32" i="6"/>
  <c r="AD32" i="6"/>
  <c r="T32" i="6"/>
  <c r="J32" i="6"/>
  <c r="BH31" i="6"/>
  <c r="AX31" i="6"/>
  <c r="AN31" i="6"/>
  <c r="AD31" i="6"/>
  <c r="T31" i="6"/>
  <c r="J31" i="6"/>
  <c r="BH30" i="6"/>
  <c r="AX30" i="6"/>
  <c r="AN30" i="6"/>
  <c r="AD30" i="6"/>
  <c r="T30" i="6"/>
  <c r="J30" i="6"/>
  <c r="BH29" i="6"/>
  <c r="AX29" i="6"/>
  <c r="AN29" i="6"/>
  <c r="AD29" i="6"/>
  <c r="T29" i="6"/>
  <c r="J29" i="6"/>
  <c r="BH28" i="6"/>
  <c r="AX28" i="6"/>
  <c r="AN28" i="6"/>
  <c r="AD28" i="6"/>
  <c r="T28" i="6"/>
  <c r="J28" i="6"/>
  <c r="BH27" i="6"/>
  <c r="AX27" i="6"/>
  <c r="AN27" i="6"/>
  <c r="AD27" i="6"/>
  <c r="T27" i="6"/>
  <c r="J27" i="6"/>
  <c r="BH26" i="6"/>
  <c r="AX26" i="6"/>
  <c r="AN26" i="6"/>
  <c r="AD26" i="6"/>
  <c r="T26" i="6"/>
  <c r="J26" i="6"/>
  <c r="BH25" i="6"/>
  <c r="AX25" i="6"/>
  <c r="AN25" i="6"/>
  <c r="AD25" i="6"/>
  <c r="T25" i="6"/>
  <c r="J25" i="6"/>
  <c r="BH24" i="6"/>
  <c r="AX24" i="6"/>
  <c r="AN24" i="6"/>
  <c r="AD24" i="6"/>
  <c r="T24" i="6"/>
  <c r="J24" i="6"/>
  <c r="BH23" i="6"/>
  <c r="AX23" i="6"/>
  <c r="AN23" i="6"/>
  <c r="AD23" i="6"/>
  <c r="T23" i="6"/>
  <c r="J23" i="6"/>
  <c r="BH22" i="6"/>
  <c r="AX22" i="6"/>
  <c r="AN22" i="6"/>
  <c r="AD22" i="6"/>
  <c r="T22" i="6"/>
  <c r="J22" i="6"/>
  <c r="BH21" i="6"/>
  <c r="AX21" i="6"/>
  <c r="AN21" i="6"/>
  <c r="AD21" i="6"/>
  <c r="T21" i="6"/>
  <c r="J21" i="6"/>
  <c r="BH20" i="6"/>
  <c r="AX20" i="6"/>
  <c r="AN20" i="6"/>
  <c r="AD20" i="6"/>
  <c r="T20" i="6"/>
  <c r="J20" i="6"/>
  <c r="BH19" i="6"/>
  <c r="AX19" i="6"/>
  <c r="AN19" i="6"/>
  <c r="AD19" i="6"/>
  <c r="T19" i="6"/>
  <c r="J19" i="6"/>
  <c r="BH18" i="6"/>
  <c r="AX18" i="6"/>
  <c r="AN18" i="6"/>
  <c r="AD18" i="6"/>
  <c r="T18" i="6"/>
  <c r="J18" i="6"/>
  <c r="BH17" i="6"/>
  <c r="AX17" i="6"/>
  <c r="AN17" i="6"/>
  <c r="AD17" i="6"/>
  <c r="T17" i="6"/>
  <c r="J17" i="6"/>
  <c r="BH16" i="6"/>
  <c r="AX16" i="6"/>
  <c r="AN16" i="6"/>
  <c r="AD16" i="6"/>
  <c r="T16" i="6"/>
  <c r="J16" i="6"/>
  <c r="BH15" i="6"/>
  <c r="AX15" i="6"/>
  <c r="AN15" i="6"/>
  <c r="AD15" i="6"/>
  <c r="T15" i="6"/>
  <c r="J15" i="6"/>
  <c r="BH14" i="6"/>
  <c r="AX14" i="6"/>
  <c r="AN14" i="6"/>
  <c r="AD14" i="6"/>
  <c r="T14" i="6"/>
  <c r="J14" i="6"/>
  <c r="BH13" i="6"/>
  <c r="AX13" i="6"/>
  <c r="AN13" i="6"/>
  <c r="AD13" i="6"/>
  <c r="T13" i="6"/>
  <c r="J13" i="6"/>
  <c r="BH12" i="6"/>
  <c r="AX12" i="6"/>
  <c r="AN12" i="6"/>
  <c r="AD12" i="6"/>
  <c r="T12" i="6"/>
  <c r="J12" i="6"/>
  <c r="BH11" i="6"/>
  <c r="AX11" i="6"/>
  <c r="AN11" i="6"/>
  <c r="AD11" i="6"/>
  <c r="T11" i="6"/>
  <c r="J11" i="6"/>
  <c r="BH10" i="6"/>
  <c r="AX10" i="6"/>
  <c r="AN10" i="6"/>
  <c r="AD10" i="6"/>
  <c r="T10" i="6"/>
  <c r="J10" i="6"/>
  <c r="BH9" i="6"/>
  <c r="AX9" i="6"/>
  <c r="AN9" i="6"/>
  <c r="AD9" i="6"/>
  <c r="T9" i="6"/>
  <c r="J9" i="6"/>
  <c r="BH8" i="6"/>
  <c r="AX8" i="6"/>
  <c r="AN8" i="6"/>
  <c r="AD8" i="6"/>
  <c r="T8" i="6"/>
  <c r="J8" i="6"/>
  <c r="BH7" i="6"/>
  <c r="AX7" i="6"/>
  <c r="AN7" i="6"/>
  <c r="AD7" i="6"/>
  <c r="T7" i="6"/>
  <c r="J7" i="6"/>
  <c r="BH6" i="6"/>
  <c r="AX6" i="6"/>
  <c r="AN6" i="6"/>
  <c r="AD6" i="6"/>
  <c r="T6" i="6"/>
  <c r="J6" i="6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7" i="12"/>
  <c r="BB62" i="12"/>
  <c r="BA62" i="12"/>
  <c r="AS62" i="12"/>
  <c r="AR62" i="12"/>
  <c r="AJ62" i="12"/>
  <c r="AI62" i="12"/>
  <c r="AA62" i="12"/>
  <c r="Z62" i="12"/>
  <c r="R62" i="12"/>
  <c r="Q62" i="12"/>
  <c r="BB61" i="12"/>
  <c r="BA61" i="12"/>
  <c r="AS61" i="12"/>
  <c r="AR61" i="12"/>
  <c r="AJ61" i="12"/>
  <c r="AI61" i="12"/>
  <c r="AA61" i="12"/>
  <c r="Z61" i="12"/>
  <c r="R61" i="12"/>
  <c r="Q61" i="12"/>
  <c r="BB60" i="12"/>
  <c r="BA60" i="12"/>
  <c r="AS60" i="12"/>
  <c r="AR60" i="12"/>
  <c r="AJ60" i="12"/>
  <c r="AI60" i="12"/>
  <c r="AA60" i="12"/>
  <c r="Z60" i="12"/>
  <c r="R60" i="12"/>
  <c r="Q60" i="12"/>
  <c r="BB59" i="12"/>
  <c r="BA59" i="12"/>
  <c r="AS59" i="12"/>
  <c r="AR59" i="12"/>
  <c r="AJ59" i="12"/>
  <c r="AI59" i="12"/>
  <c r="AA59" i="12"/>
  <c r="Z59" i="12"/>
  <c r="R59" i="12"/>
  <c r="Q59" i="12"/>
  <c r="BB58" i="12"/>
  <c r="BA58" i="12"/>
  <c r="AS58" i="12"/>
  <c r="AR58" i="12"/>
  <c r="AJ58" i="12"/>
  <c r="AI58" i="12"/>
  <c r="AA58" i="12"/>
  <c r="Z58" i="12"/>
  <c r="R58" i="12"/>
  <c r="Q58" i="12"/>
  <c r="BB57" i="12"/>
  <c r="BA57" i="12"/>
  <c r="AS57" i="12"/>
  <c r="AR57" i="12"/>
  <c r="AJ57" i="12"/>
  <c r="AI57" i="12"/>
  <c r="AA57" i="12"/>
  <c r="Z57" i="12"/>
  <c r="R57" i="12"/>
  <c r="Q57" i="12"/>
  <c r="BB56" i="12"/>
  <c r="BA56" i="12"/>
  <c r="AS56" i="12"/>
  <c r="AR56" i="12"/>
  <c r="AJ56" i="12"/>
  <c r="AI56" i="12"/>
  <c r="AA56" i="12"/>
  <c r="Z56" i="12"/>
  <c r="R56" i="12"/>
  <c r="Q56" i="12"/>
  <c r="BB55" i="12"/>
  <c r="BA55" i="12"/>
  <c r="AS55" i="12"/>
  <c r="AR55" i="12"/>
  <c r="AJ55" i="12"/>
  <c r="AI55" i="12"/>
  <c r="AA55" i="12"/>
  <c r="Z55" i="12"/>
  <c r="R55" i="12"/>
  <c r="Q55" i="12"/>
  <c r="BB54" i="12"/>
  <c r="BA54" i="12"/>
  <c r="AS54" i="12"/>
  <c r="AR54" i="12"/>
  <c r="AJ54" i="12"/>
  <c r="AI54" i="12"/>
  <c r="AA54" i="12"/>
  <c r="Z54" i="12"/>
  <c r="R54" i="12"/>
  <c r="Q54" i="12"/>
  <c r="BB53" i="12"/>
  <c r="BA53" i="12"/>
  <c r="AS53" i="12"/>
  <c r="AR53" i="12"/>
  <c r="AJ53" i="12"/>
  <c r="AI53" i="12"/>
  <c r="AA53" i="12"/>
  <c r="Z53" i="12"/>
  <c r="R53" i="12"/>
  <c r="Q53" i="12"/>
  <c r="BB52" i="12"/>
  <c r="BA52" i="12"/>
  <c r="AS52" i="12"/>
  <c r="AR52" i="12"/>
  <c r="AJ52" i="12"/>
  <c r="AI52" i="12"/>
  <c r="AA52" i="12"/>
  <c r="Z52" i="12"/>
  <c r="R52" i="12"/>
  <c r="Q52" i="12"/>
  <c r="BB51" i="12"/>
  <c r="BA51" i="12"/>
  <c r="AS51" i="12"/>
  <c r="AR51" i="12"/>
  <c r="AJ51" i="12"/>
  <c r="AI51" i="12"/>
  <c r="AA51" i="12"/>
  <c r="Z51" i="12"/>
  <c r="R51" i="12"/>
  <c r="Q51" i="12"/>
  <c r="BB50" i="12"/>
  <c r="BA50" i="12"/>
  <c r="AS50" i="12"/>
  <c r="AR50" i="12"/>
  <c r="AJ50" i="12"/>
  <c r="AI50" i="12"/>
  <c r="AA50" i="12"/>
  <c r="Z50" i="12"/>
  <c r="R50" i="12"/>
  <c r="Q50" i="12"/>
  <c r="BB49" i="12"/>
  <c r="BA49" i="12"/>
  <c r="AS49" i="12"/>
  <c r="AR49" i="12"/>
  <c r="AJ49" i="12"/>
  <c r="AI49" i="12"/>
  <c r="AA49" i="12"/>
  <c r="Z49" i="12"/>
  <c r="R49" i="12"/>
  <c r="Q49" i="12"/>
  <c r="BB48" i="12"/>
  <c r="BA48" i="12"/>
  <c r="AS48" i="12"/>
  <c r="AR48" i="12"/>
  <c r="AJ48" i="12"/>
  <c r="AI48" i="12"/>
  <c r="AA48" i="12"/>
  <c r="Z48" i="12"/>
  <c r="R48" i="12"/>
  <c r="Q48" i="12"/>
  <c r="BB47" i="12"/>
  <c r="BA47" i="12"/>
  <c r="AS47" i="12"/>
  <c r="AR47" i="12"/>
  <c r="AJ47" i="12"/>
  <c r="AI47" i="12"/>
  <c r="AA47" i="12"/>
  <c r="Z47" i="12"/>
  <c r="R47" i="12"/>
  <c r="Q47" i="12"/>
  <c r="BB46" i="12"/>
  <c r="BA46" i="12"/>
  <c r="AS46" i="12"/>
  <c r="AR46" i="12"/>
  <c r="AJ46" i="12"/>
  <c r="AI46" i="12"/>
  <c r="AA46" i="12"/>
  <c r="Z46" i="12"/>
  <c r="R46" i="12"/>
  <c r="Q46" i="12"/>
  <c r="BB45" i="12"/>
  <c r="BA45" i="12"/>
  <c r="AS45" i="12"/>
  <c r="AR45" i="12"/>
  <c r="AJ45" i="12"/>
  <c r="AI45" i="12"/>
  <c r="AA45" i="12"/>
  <c r="Z45" i="12"/>
  <c r="R45" i="12"/>
  <c r="Q45" i="12"/>
  <c r="BB44" i="12"/>
  <c r="BA44" i="12"/>
  <c r="AS44" i="12"/>
  <c r="AR44" i="12"/>
  <c r="AJ44" i="12"/>
  <c r="AI44" i="12"/>
  <c r="AA44" i="12"/>
  <c r="Z44" i="12"/>
  <c r="R44" i="12"/>
  <c r="Q44" i="12"/>
  <c r="BB43" i="12"/>
  <c r="BA43" i="12"/>
  <c r="AS43" i="12"/>
  <c r="AR43" i="12"/>
  <c r="AJ43" i="12"/>
  <c r="AI43" i="12"/>
  <c r="AA43" i="12"/>
  <c r="Z43" i="12"/>
  <c r="R43" i="12"/>
  <c r="Q43" i="12"/>
  <c r="BB42" i="12"/>
  <c r="BA42" i="12"/>
  <c r="AS42" i="12"/>
  <c r="AR42" i="12"/>
  <c r="AJ42" i="12"/>
  <c r="AI42" i="12"/>
  <c r="AA42" i="12"/>
  <c r="Z42" i="12"/>
  <c r="R42" i="12"/>
  <c r="Q42" i="12"/>
  <c r="BB41" i="12"/>
  <c r="BA41" i="12"/>
  <c r="AS41" i="12"/>
  <c r="AR41" i="12"/>
  <c r="AJ41" i="12"/>
  <c r="AI41" i="12"/>
  <c r="AA41" i="12"/>
  <c r="Z41" i="12"/>
  <c r="R41" i="12"/>
  <c r="Q41" i="12"/>
  <c r="BB40" i="12"/>
  <c r="BA40" i="12"/>
  <c r="AS40" i="12"/>
  <c r="AR40" i="12"/>
  <c r="AJ40" i="12"/>
  <c r="AI40" i="12"/>
  <c r="AA40" i="12"/>
  <c r="Z40" i="12"/>
  <c r="R40" i="12"/>
  <c r="Q40" i="12"/>
  <c r="BB39" i="12"/>
  <c r="BA39" i="12"/>
  <c r="AS39" i="12"/>
  <c r="AR39" i="12"/>
  <c r="AJ39" i="12"/>
  <c r="AI39" i="12"/>
  <c r="AA39" i="12"/>
  <c r="Z39" i="12"/>
  <c r="R39" i="12"/>
  <c r="Q39" i="12"/>
  <c r="BB38" i="12"/>
  <c r="BA38" i="12"/>
  <c r="AS38" i="12"/>
  <c r="AR38" i="12"/>
  <c r="AJ38" i="12"/>
  <c r="AI38" i="12"/>
  <c r="AA38" i="12"/>
  <c r="Z38" i="12"/>
  <c r="R38" i="12"/>
  <c r="Q38" i="12"/>
  <c r="BB37" i="12"/>
  <c r="BA37" i="12"/>
  <c r="AS37" i="12"/>
  <c r="AR37" i="12"/>
  <c r="AJ37" i="12"/>
  <c r="AI37" i="12"/>
  <c r="AA37" i="12"/>
  <c r="Z37" i="12"/>
  <c r="R37" i="12"/>
  <c r="Q37" i="12"/>
  <c r="BB36" i="12"/>
  <c r="BA36" i="12"/>
  <c r="AS36" i="12"/>
  <c r="AR36" i="12"/>
  <c r="AJ36" i="12"/>
  <c r="AI36" i="12"/>
  <c r="AA36" i="12"/>
  <c r="Z36" i="12"/>
  <c r="R36" i="12"/>
  <c r="Q36" i="12"/>
  <c r="BB35" i="12"/>
  <c r="BA35" i="12"/>
  <c r="AS35" i="12"/>
  <c r="AR35" i="12"/>
  <c r="AJ35" i="12"/>
  <c r="AI35" i="12"/>
  <c r="AA35" i="12"/>
  <c r="Z35" i="12"/>
  <c r="R35" i="12"/>
  <c r="Q35" i="12"/>
  <c r="BB34" i="12"/>
  <c r="BA34" i="12"/>
  <c r="AS34" i="12"/>
  <c r="AR34" i="12"/>
  <c r="AJ34" i="12"/>
  <c r="AI34" i="12"/>
  <c r="AA34" i="12"/>
  <c r="Z34" i="12"/>
  <c r="R34" i="12"/>
  <c r="Q34" i="12"/>
  <c r="BB33" i="12"/>
  <c r="BA33" i="12"/>
  <c r="AS33" i="12"/>
  <c r="AR33" i="12"/>
  <c r="AJ33" i="12"/>
  <c r="AI33" i="12"/>
  <c r="AA33" i="12"/>
  <c r="Z33" i="12"/>
  <c r="R33" i="12"/>
  <c r="Q33" i="12"/>
  <c r="BB32" i="12"/>
  <c r="BA32" i="12"/>
  <c r="AS32" i="12"/>
  <c r="AR32" i="12"/>
  <c r="AJ32" i="12"/>
  <c r="AI32" i="12"/>
  <c r="AA32" i="12"/>
  <c r="Z32" i="12"/>
  <c r="R32" i="12"/>
  <c r="Q32" i="12"/>
  <c r="BB31" i="12"/>
  <c r="BA31" i="12"/>
  <c r="AS31" i="12"/>
  <c r="AR31" i="12"/>
  <c r="AJ31" i="12"/>
  <c r="AI31" i="12"/>
  <c r="AA31" i="12"/>
  <c r="Z31" i="12"/>
  <c r="R31" i="12"/>
  <c r="Q31" i="12"/>
  <c r="BB30" i="12"/>
  <c r="BA30" i="12"/>
  <c r="AS30" i="12"/>
  <c r="AR30" i="12"/>
  <c r="AJ30" i="12"/>
  <c r="AI30" i="12"/>
  <c r="AA30" i="12"/>
  <c r="Z30" i="12"/>
  <c r="R30" i="12"/>
  <c r="Q30" i="12"/>
  <c r="BB29" i="12"/>
  <c r="BA29" i="12"/>
  <c r="AS29" i="12"/>
  <c r="AR29" i="12"/>
  <c r="AJ29" i="12"/>
  <c r="AI29" i="12"/>
  <c r="AA29" i="12"/>
  <c r="Z29" i="12"/>
  <c r="R29" i="12"/>
  <c r="Q29" i="12"/>
  <c r="BB28" i="12"/>
  <c r="BA28" i="12"/>
  <c r="AS28" i="12"/>
  <c r="AR28" i="12"/>
  <c r="AJ28" i="12"/>
  <c r="AI28" i="12"/>
  <c r="AA28" i="12"/>
  <c r="Z28" i="12"/>
  <c r="R28" i="12"/>
  <c r="Q28" i="12"/>
  <c r="BB27" i="12"/>
  <c r="BA27" i="12"/>
  <c r="AS27" i="12"/>
  <c r="AR27" i="12"/>
  <c r="AJ27" i="12"/>
  <c r="AI27" i="12"/>
  <c r="AA27" i="12"/>
  <c r="Z27" i="12"/>
  <c r="R27" i="12"/>
  <c r="Q27" i="12"/>
  <c r="BB26" i="12"/>
  <c r="BA26" i="12"/>
  <c r="AS26" i="12"/>
  <c r="AR26" i="12"/>
  <c r="AJ26" i="12"/>
  <c r="AI26" i="12"/>
  <c r="AA26" i="12"/>
  <c r="Z26" i="12"/>
  <c r="R26" i="12"/>
  <c r="Q26" i="12"/>
  <c r="BB25" i="12"/>
  <c r="BA25" i="12"/>
  <c r="AS25" i="12"/>
  <c r="AR25" i="12"/>
  <c r="AJ25" i="12"/>
  <c r="AI25" i="12"/>
  <c r="AA25" i="12"/>
  <c r="Z25" i="12"/>
  <c r="R25" i="12"/>
  <c r="Q25" i="12"/>
  <c r="BB24" i="12"/>
  <c r="BA24" i="12"/>
  <c r="AS24" i="12"/>
  <c r="AR24" i="12"/>
  <c r="AJ24" i="12"/>
  <c r="AI24" i="12"/>
  <c r="AA24" i="12"/>
  <c r="Z24" i="12"/>
  <c r="R24" i="12"/>
  <c r="Q24" i="12"/>
  <c r="BB23" i="12"/>
  <c r="BA23" i="12"/>
  <c r="AS23" i="12"/>
  <c r="AR23" i="12"/>
  <c r="AJ23" i="12"/>
  <c r="AI23" i="12"/>
  <c r="AA23" i="12"/>
  <c r="Z23" i="12"/>
  <c r="R23" i="12"/>
  <c r="Q23" i="12"/>
  <c r="BB22" i="12"/>
  <c r="BA22" i="12"/>
  <c r="AS22" i="12"/>
  <c r="AR22" i="12"/>
  <c r="AJ22" i="12"/>
  <c r="AI22" i="12"/>
  <c r="AA22" i="12"/>
  <c r="Z22" i="12"/>
  <c r="R22" i="12"/>
  <c r="Q22" i="12"/>
  <c r="BB21" i="12"/>
  <c r="BA21" i="12"/>
  <c r="AS21" i="12"/>
  <c r="AR21" i="12"/>
  <c r="AJ21" i="12"/>
  <c r="AI21" i="12"/>
  <c r="AA21" i="12"/>
  <c r="Z21" i="12"/>
  <c r="R21" i="12"/>
  <c r="Q21" i="12"/>
  <c r="BB20" i="12"/>
  <c r="BA20" i="12"/>
  <c r="AS20" i="12"/>
  <c r="AR20" i="12"/>
  <c r="AJ20" i="12"/>
  <c r="AI20" i="12"/>
  <c r="AA20" i="12"/>
  <c r="Z20" i="12"/>
  <c r="R20" i="12"/>
  <c r="Q20" i="12"/>
  <c r="BB19" i="12"/>
  <c r="BA19" i="12"/>
  <c r="AS19" i="12"/>
  <c r="AR19" i="12"/>
  <c r="AJ19" i="12"/>
  <c r="AI19" i="12"/>
  <c r="AA19" i="12"/>
  <c r="Z19" i="12"/>
  <c r="R19" i="12"/>
  <c r="Q19" i="12"/>
  <c r="BB18" i="12"/>
  <c r="BA18" i="12"/>
  <c r="AS18" i="12"/>
  <c r="AR18" i="12"/>
  <c r="AJ18" i="12"/>
  <c r="AI18" i="12"/>
  <c r="AA18" i="12"/>
  <c r="Z18" i="12"/>
  <c r="R18" i="12"/>
  <c r="Q18" i="12"/>
  <c r="BB17" i="12"/>
  <c r="BA17" i="12"/>
  <c r="AS17" i="12"/>
  <c r="AR17" i="12"/>
  <c r="AJ17" i="12"/>
  <c r="AI17" i="12"/>
  <c r="AA17" i="12"/>
  <c r="Z17" i="12"/>
  <c r="R17" i="12"/>
  <c r="Q17" i="12"/>
  <c r="BB16" i="12"/>
  <c r="BA16" i="12"/>
  <c r="AS16" i="12"/>
  <c r="AR16" i="12"/>
  <c r="AJ16" i="12"/>
  <c r="AI16" i="12"/>
  <c r="AA16" i="12"/>
  <c r="Z16" i="12"/>
  <c r="R16" i="12"/>
  <c r="Q16" i="12"/>
  <c r="BB15" i="12"/>
  <c r="BA15" i="12"/>
  <c r="AS15" i="12"/>
  <c r="AR15" i="12"/>
  <c r="AJ15" i="12"/>
  <c r="AI15" i="12"/>
  <c r="AA15" i="12"/>
  <c r="Z15" i="12"/>
  <c r="R15" i="12"/>
  <c r="Q15" i="12"/>
  <c r="BB14" i="12"/>
  <c r="BA14" i="12"/>
  <c r="AS14" i="12"/>
  <c r="AR14" i="12"/>
  <c r="AJ14" i="12"/>
  <c r="AI14" i="12"/>
  <c r="AA14" i="12"/>
  <c r="Z14" i="12"/>
  <c r="R14" i="12"/>
  <c r="Q14" i="12"/>
  <c r="BB13" i="12"/>
  <c r="BA13" i="12"/>
  <c r="AS13" i="12"/>
  <c r="AR13" i="12"/>
  <c r="AJ13" i="12"/>
  <c r="AI13" i="12"/>
  <c r="AA13" i="12"/>
  <c r="Z13" i="12"/>
  <c r="R13" i="12"/>
  <c r="Q13" i="12"/>
  <c r="BB12" i="12"/>
  <c r="BA12" i="12"/>
  <c r="AS12" i="12"/>
  <c r="AR12" i="12"/>
  <c r="AJ12" i="12"/>
  <c r="AI12" i="12"/>
  <c r="AA12" i="12"/>
  <c r="Z12" i="12"/>
  <c r="R12" i="12"/>
  <c r="Q12" i="12"/>
  <c r="BB11" i="12"/>
  <c r="BA11" i="12"/>
  <c r="AS11" i="12"/>
  <c r="AR11" i="12"/>
  <c r="AJ11" i="12"/>
  <c r="AI11" i="12"/>
  <c r="AA11" i="12"/>
  <c r="Z11" i="12"/>
  <c r="R11" i="12"/>
  <c r="Q11" i="12"/>
  <c r="BB10" i="12"/>
  <c r="BA10" i="12"/>
  <c r="AS10" i="12"/>
  <c r="AR10" i="12"/>
  <c r="AJ10" i="12"/>
  <c r="AI10" i="12"/>
  <c r="AA10" i="12"/>
  <c r="Z10" i="12"/>
  <c r="R10" i="12"/>
  <c r="Q10" i="12"/>
  <c r="BB9" i="12"/>
  <c r="BA9" i="12"/>
  <c r="AS9" i="12"/>
  <c r="AR9" i="12"/>
  <c r="AJ9" i="12"/>
  <c r="AI9" i="12"/>
  <c r="AA9" i="12"/>
  <c r="Z9" i="12"/>
  <c r="R9" i="12"/>
  <c r="Q9" i="12"/>
  <c r="BB8" i="12"/>
  <c r="BA8" i="12"/>
  <c r="AS8" i="12"/>
  <c r="AR8" i="12"/>
  <c r="AJ8" i="12"/>
  <c r="AI8" i="12"/>
  <c r="AA8" i="12"/>
  <c r="Z8" i="12"/>
  <c r="R8" i="12"/>
  <c r="Q8" i="12"/>
  <c r="BB7" i="12"/>
  <c r="BA7" i="12"/>
  <c r="AS7" i="12"/>
  <c r="AR7" i="12"/>
  <c r="AJ7" i="12"/>
  <c r="AI7" i="12"/>
  <c r="AA7" i="12"/>
  <c r="Z7" i="12"/>
  <c r="R7" i="12"/>
  <c r="Q7" i="12"/>
  <c r="BB6" i="12"/>
  <c r="BA6" i="12"/>
  <c r="AS6" i="12"/>
  <c r="AR6" i="12"/>
  <c r="AJ6" i="12"/>
  <c r="AI6" i="12"/>
  <c r="AA6" i="12"/>
  <c r="Z6" i="12"/>
  <c r="R6" i="12"/>
  <c r="Q6" i="12"/>
  <c r="J8" i="7"/>
  <c r="L8" i="7" s="1"/>
  <c r="J9" i="7"/>
  <c r="L9" i="7" s="1"/>
  <c r="J10" i="7"/>
  <c r="L10" i="7" s="1"/>
  <c r="J11" i="7"/>
  <c r="L11" i="7" s="1"/>
  <c r="J12" i="7"/>
  <c r="L12" i="7" s="1"/>
  <c r="J13" i="7"/>
  <c r="L13" i="7" s="1"/>
  <c r="J14" i="7"/>
  <c r="L14" i="7" s="1"/>
  <c r="J15" i="7"/>
  <c r="L15" i="7" s="1"/>
  <c r="J16" i="7"/>
  <c r="L16" i="7" s="1"/>
  <c r="J17" i="7"/>
  <c r="L17" i="7" s="1"/>
  <c r="J18" i="7"/>
  <c r="L18" i="7" s="1"/>
  <c r="J19" i="7"/>
  <c r="L19" i="7" s="1"/>
  <c r="J20" i="7"/>
  <c r="L20" i="7" s="1"/>
  <c r="J21" i="7"/>
  <c r="L21" i="7" s="1"/>
  <c r="J22" i="7"/>
  <c r="L22" i="7" s="1"/>
  <c r="J23" i="7"/>
  <c r="L23" i="7" s="1"/>
  <c r="J24" i="7"/>
  <c r="L24" i="7" s="1"/>
  <c r="J25" i="7"/>
  <c r="L25" i="7" s="1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J33" i="7"/>
  <c r="L33" i="7" s="1"/>
  <c r="J34" i="7"/>
  <c r="L34" i="7" s="1"/>
  <c r="J35" i="7"/>
  <c r="L35" i="7" s="1"/>
  <c r="J36" i="7"/>
  <c r="L36" i="7" s="1"/>
  <c r="J37" i="7"/>
  <c r="L37" i="7" s="1"/>
  <c r="J38" i="7"/>
  <c r="L38" i="7" s="1"/>
  <c r="J39" i="7"/>
  <c r="L39" i="7" s="1"/>
  <c r="J40" i="7"/>
  <c r="L40" i="7" s="1"/>
  <c r="J41" i="7"/>
  <c r="L41" i="7" s="1"/>
  <c r="J42" i="7"/>
  <c r="L42" i="7" s="1"/>
  <c r="J43" i="7"/>
  <c r="L43" i="7" s="1"/>
  <c r="J44" i="7"/>
  <c r="L44" i="7" s="1"/>
  <c r="J45" i="7"/>
  <c r="L45" i="7" s="1"/>
  <c r="J46" i="7"/>
  <c r="L46" i="7" s="1"/>
  <c r="J47" i="7"/>
  <c r="L47" i="7" s="1"/>
  <c r="J48" i="7"/>
  <c r="L48" i="7" s="1"/>
  <c r="J49" i="7"/>
  <c r="L49" i="7" s="1"/>
  <c r="J50" i="7"/>
  <c r="L50" i="7" s="1"/>
  <c r="J51" i="7"/>
  <c r="L51" i="7" s="1"/>
  <c r="J52" i="7"/>
  <c r="L52" i="7" s="1"/>
  <c r="J53" i="7"/>
  <c r="L53" i="7" s="1"/>
  <c r="J54" i="7"/>
  <c r="L54" i="7" s="1"/>
  <c r="J55" i="7"/>
  <c r="L55" i="7" s="1"/>
  <c r="J56" i="7"/>
  <c r="L56" i="7" s="1"/>
  <c r="J57" i="7"/>
  <c r="L57" i="7" s="1"/>
  <c r="J58" i="7"/>
  <c r="L58" i="7" s="1"/>
  <c r="J59" i="7"/>
  <c r="L59" i="7" s="1"/>
  <c r="J60" i="7"/>
  <c r="L60" i="7" s="1"/>
  <c r="J61" i="7"/>
  <c r="L61" i="7" s="1"/>
  <c r="J62" i="7"/>
  <c r="L62" i="7" s="1"/>
  <c r="BW7" i="7" l="1"/>
  <c r="BY7" i="7" s="1"/>
  <c r="BW8" i="7"/>
  <c r="BY8" i="7" s="1"/>
  <c r="BW9" i="7"/>
  <c r="BY9" i="7" s="1"/>
  <c r="BW10" i="7"/>
  <c r="BY10" i="7" s="1"/>
  <c r="BW11" i="7"/>
  <c r="BY11" i="7" s="1"/>
  <c r="BW12" i="7"/>
  <c r="BY12" i="7" s="1"/>
  <c r="BW13" i="7"/>
  <c r="BY13" i="7" s="1"/>
  <c r="BW14" i="7"/>
  <c r="BY14" i="7" s="1"/>
  <c r="BW15" i="7"/>
  <c r="BY15" i="7" s="1"/>
  <c r="BW16" i="7"/>
  <c r="BY16" i="7" s="1"/>
  <c r="BW17" i="7"/>
  <c r="BY17" i="7" s="1"/>
  <c r="BW18" i="7"/>
  <c r="BY18" i="7" s="1"/>
  <c r="BW19" i="7"/>
  <c r="BY19" i="7" s="1"/>
  <c r="BW20" i="7"/>
  <c r="BY20" i="7" s="1"/>
  <c r="BW21" i="7"/>
  <c r="BY21" i="7" s="1"/>
  <c r="BW22" i="7"/>
  <c r="BY22" i="7" s="1"/>
  <c r="BW23" i="7"/>
  <c r="BY23" i="7" s="1"/>
  <c r="BW24" i="7"/>
  <c r="BY24" i="7" s="1"/>
  <c r="BW25" i="7"/>
  <c r="BY25" i="7" s="1"/>
  <c r="BW26" i="7"/>
  <c r="BY26" i="7" s="1"/>
  <c r="BW27" i="7"/>
  <c r="BY27" i="7" s="1"/>
  <c r="BW28" i="7"/>
  <c r="BY28" i="7" s="1"/>
  <c r="BW29" i="7"/>
  <c r="BY29" i="7" s="1"/>
  <c r="BW30" i="7"/>
  <c r="BY30" i="7" s="1"/>
  <c r="BW31" i="7"/>
  <c r="BY31" i="7" s="1"/>
  <c r="BW32" i="7"/>
  <c r="BY32" i="7" s="1"/>
  <c r="BW33" i="7"/>
  <c r="BY33" i="7" s="1"/>
  <c r="BW34" i="7"/>
  <c r="BY34" i="7" s="1"/>
  <c r="BW35" i="7"/>
  <c r="BY35" i="7" s="1"/>
  <c r="BW36" i="7"/>
  <c r="BY36" i="7" s="1"/>
  <c r="BW37" i="7"/>
  <c r="BY37" i="7" s="1"/>
  <c r="BW38" i="7"/>
  <c r="BY38" i="7" s="1"/>
  <c r="BW39" i="7"/>
  <c r="BY39" i="7" s="1"/>
  <c r="BW40" i="7"/>
  <c r="BY40" i="7" s="1"/>
  <c r="BW41" i="7"/>
  <c r="BY41" i="7" s="1"/>
  <c r="BW42" i="7"/>
  <c r="BY42" i="7" s="1"/>
  <c r="BW43" i="7"/>
  <c r="BY43" i="7" s="1"/>
  <c r="BW44" i="7"/>
  <c r="BY44" i="7" s="1"/>
  <c r="BW45" i="7"/>
  <c r="BY45" i="7" s="1"/>
  <c r="BW46" i="7"/>
  <c r="BY46" i="7" s="1"/>
  <c r="BW47" i="7"/>
  <c r="BY47" i="7" s="1"/>
  <c r="BW48" i="7"/>
  <c r="BY48" i="7" s="1"/>
  <c r="BW49" i="7"/>
  <c r="BY49" i="7" s="1"/>
  <c r="BW50" i="7"/>
  <c r="BY50" i="7" s="1"/>
  <c r="BW51" i="7"/>
  <c r="BY51" i="7" s="1"/>
  <c r="BW52" i="7"/>
  <c r="BY52" i="7" s="1"/>
  <c r="BW53" i="7"/>
  <c r="BY53" i="7" s="1"/>
  <c r="BW54" i="7"/>
  <c r="BY54" i="7" s="1"/>
  <c r="BW55" i="7"/>
  <c r="BY55" i="7" s="1"/>
  <c r="BW56" i="7"/>
  <c r="BY56" i="7" s="1"/>
  <c r="BW57" i="7"/>
  <c r="BY57" i="7" s="1"/>
  <c r="BW58" i="7"/>
  <c r="BY58" i="7" s="1"/>
  <c r="BW59" i="7"/>
  <c r="BY59" i="7" s="1"/>
  <c r="BW60" i="7"/>
  <c r="BY60" i="7" s="1"/>
  <c r="BW61" i="7"/>
  <c r="BY61" i="7" s="1"/>
  <c r="BW62" i="7"/>
  <c r="BY62" i="7" s="1"/>
  <c r="BW6" i="7"/>
  <c r="BY6" i="7" s="1"/>
  <c r="BJ62" i="7"/>
  <c r="BL62" i="7" s="1"/>
  <c r="BJ61" i="7"/>
  <c r="BL61" i="7" s="1"/>
  <c r="BJ60" i="7"/>
  <c r="BL60" i="7" s="1"/>
  <c r="BJ59" i="7"/>
  <c r="BL59" i="7" s="1"/>
  <c r="BJ58" i="7"/>
  <c r="BL58" i="7" s="1"/>
  <c r="BJ57" i="7"/>
  <c r="BL57" i="7" s="1"/>
  <c r="BJ56" i="7"/>
  <c r="BL56" i="7" s="1"/>
  <c r="BJ55" i="7"/>
  <c r="BL55" i="7" s="1"/>
  <c r="BJ54" i="7"/>
  <c r="BL54" i="7" s="1"/>
  <c r="BJ53" i="7"/>
  <c r="BL53" i="7" s="1"/>
  <c r="BJ52" i="7"/>
  <c r="BL52" i="7" s="1"/>
  <c r="BJ51" i="7"/>
  <c r="BL51" i="7" s="1"/>
  <c r="BJ50" i="7"/>
  <c r="BL50" i="7" s="1"/>
  <c r="BJ49" i="7"/>
  <c r="BL49" i="7" s="1"/>
  <c r="BJ48" i="7"/>
  <c r="BL48" i="7" s="1"/>
  <c r="BJ47" i="7"/>
  <c r="BL47" i="7" s="1"/>
  <c r="BJ46" i="7"/>
  <c r="BL46" i="7" s="1"/>
  <c r="BJ45" i="7"/>
  <c r="BL45" i="7" s="1"/>
  <c r="BJ44" i="7"/>
  <c r="BL44" i="7" s="1"/>
  <c r="BJ43" i="7"/>
  <c r="BL43" i="7" s="1"/>
  <c r="BJ42" i="7"/>
  <c r="BL42" i="7" s="1"/>
  <c r="BJ41" i="7"/>
  <c r="BL41" i="7" s="1"/>
  <c r="BJ40" i="7"/>
  <c r="BL40" i="7" s="1"/>
  <c r="BJ39" i="7"/>
  <c r="BJ38" i="7"/>
  <c r="BL38" i="7" s="1"/>
  <c r="BJ37" i="7"/>
  <c r="BL37" i="7" s="1"/>
  <c r="BJ36" i="7"/>
  <c r="BL36" i="7" s="1"/>
  <c r="BJ35" i="7"/>
  <c r="BL35" i="7" s="1"/>
  <c r="BJ34" i="7"/>
  <c r="BL34" i="7" s="1"/>
  <c r="BJ33" i="7"/>
  <c r="BL33" i="7" s="1"/>
  <c r="BJ32" i="7"/>
  <c r="BL32" i="7" s="1"/>
  <c r="BJ31" i="7"/>
  <c r="BL31" i="7" s="1"/>
  <c r="BJ30" i="7"/>
  <c r="BL30" i="7" s="1"/>
  <c r="BJ29" i="7"/>
  <c r="BL29" i="7" s="1"/>
  <c r="BJ28" i="7"/>
  <c r="BL28" i="7" s="1"/>
  <c r="BJ27" i="7"/>
  <c r="BL27" i="7" s="1"/>
  <c r="BJ26" i="7"/>
  <c r="BL26" i="7" s="1"/>
  <c r="BJ25" i="7"/>
  <c r="BL25" i="7" s="1"/>
  <c r="BJ24" i="7"/>
  <c r="BL24" i="7" s="1"/>
  <c r="BJ23" i="7"/>
  <c r="BL23" i="7" s="1"/>
  <c r="BJ22" i="7"/>
  <c r="BL22" i="7" s="1"/>
  <c r="BJ21" i="7"/>
  <c r="BL21" i="7" s="1"/>
  <c r="BJ20" i="7"/>
  <c r="BL20" i="7" s="1"/>
  <c r="BJ19" i="7"/>
  <c r="BL19" i="7" s="1"/>
  <c r="BJ18" i="7"/>
  <c r="BL18" i="7" s="1"/>
  <c r="BJ17" i="7"/>
  <c r="BL17" i="7" s="1"/>
  <c r="BJ16" i="7"/>
  <c r="BL16" i="7" s="1"/>
  <c r="BJ15" i="7"/>
  <c r="BL15" i="7" s="1"/>
  <c r="BJ14" i="7"/>
  <c r="BL14" i="7" s="1"/>
  <c r="BJ13" i="7"/>
  <c r="BL13" i="7" s="1"/>
  <c r="BJ12" i="7"/>
  <c r="BL12" i="7" s="1"/>
  <c r="BJ11" i="7"/>
  <c r="BL11" i="7" s="1"/>
  <c r="BJ10" i="7"/>
  <c r="BL10" i="7" s="1"/>
  <c r="BJ9" i="7"/>
  <c r="BL9" i="7" s="1"/>
  <c r="BJ8" i="7"/>
  <c r="BL8" i="7" s="1"/>
  <c r="BJ7" i="7"/>
  <c r="BJ6" i="7"/>
  <c r="BL6" i="7" s="1"/>
  <c r="AW6" i="7"/>
  <c r="AY6" i="7" s="1"/>
  <c r="AW62" i="7"/>
  <c r="AY62" i="7" s="1"/>
  <c r="AW61" i="7"/>
  <c r="AY61" i="7" s="1"/>
  <c r="AW60" i="7"/>
  <c r="AY60" i="7" s="1"/>
  <c r="AW59" i="7"/>
  <c r="AY59" i="7" s="1"/>
  <c r="AW58" i="7"/>
  <c r="AY58" i="7" s="1"/>
  <c r="AW57" i="7"/>
  <c r="AY57" i="7" s="1"/>
  <c r="AW56" i="7"/>
  <c r="AY56" i="7" s="1"/>
  <c r="AW55" i="7"/>
  <c r="AY55" i="7" s="1"/>
  <c r="AW54" i="7"/>
  <c r="AY54" i="7" s="1"/>
  <c r="AW53" i="7"/>
  <c r="AY53" i="7" s="1"/>
  <c r="AW52" i="7"/>
  <c r="AY52" i="7" s="1"/>
  <c r="AW51" i="7"/>
  <c r="AY51" i="7" s="1"/>
  <c r="AW50" i="7"/>
  <c r="AY50" i="7" s="1"/>
  <c r="AW49" i="7"/>
  <c r="AY49" i="7" s="1"/>
  <c r="AW48" i="7"/>
  <c r="AY48" i="7" s="1"/>
  <c r="AW47" i="7"/>
  <c r="AY47" i="7" s="1"/>
  <c r="AW46" i="7"/>
  <c r="AY46" i="7" s="1"/>
  <c r="AW45" i="7"/>
  <c r="AY45" i="7" s="1"/>
  <c r="AW44" i="7"/>
  <c r="AY44" i="7" s="1"/>
  <c r="AW43" i="7"/>
  <c r="AY43" i="7" s="1"/>
  <c r="AW42" i="7"/>
  <c r="AY42" i="7" s="1"/>
  <c r="AW41" i="7"/>
  <c r="AY41" i="7" s="1"/>
  <c r="AW40" i="7"/>
  <c r="AY40" i="7" s="1"/>
  <c r="AW39" i="7"/>
  <c r="AY39" i="7" s="1"/>
  <c r="AW38" i="7"/>
  <c r="AY38" i="7" s="1"/>
  <c r="AW37" i="7"/>
  <c r="AY37" i="7" s="1"/>
  <c r="AW36" i="7"/>
  <c r="AY36" i="7" s="1"/>
  <c r="AW35" i="7"/>
  <c r="AY35" i="7" s="1"/>
  <c r="AW34" i="7"/>
  <c r="AY34" i="7" s="1"/>
  <c r="AW33" i="7"/>
  <c r="AY33" i="7" s="1"/>
  <c r="AW32" i="7"/>
  <c r="AY32" i="7" s="1"/>
  <c r="AW31" i="7"/>
  <c r="AY31" i="7" s="1"/>
  <c r="AW30" i="7"/>
  <c r="AY30" i="7" s="1"/>
  <c r="AW29" i="7"/>
  <c r="AY29" i="7" s="1"/>
  <c r="AW28" i="7"/>
  <c r="AY28" i="7" s="1"/>
  <c r="AW27" i="7"/>
  <c r="AY27" i="7" s="1"/>
  <c r="AW26" i="7"/>
  <c r="AY26" i="7" s="1"/>
  <c r="AW25" i="7"/>
  <c r="AY25" i="7" s="1"/>
  <c r="AW24" i="7"/>
  <c r="AY24" i="7" s="1"/>
  <c r="AW23" i="7"/>
  <c r="AY23" i="7" s="1"/>
  <c r="AW22" i="7"/>
  <c r="AY22" i="7" s="1"/>
  <c r="AW21" i="7"/>
  <c r="AY21" i="7" s="1"/>
  <c r="AW20" i="7"/>
  <c r="AY20" i="7" s="1"/>
  <c r="AW19" i="7"/>
  <c r="AY19" i="7" s="1"/>
  <c r="AW18" i="7"/>
  <c r="AY18" i="7" s="1"/>
  <c r="AW17" i="7"/>
  <c r="AY17" i="7" s="1"/>
  <c r="AW16" i="7"/>
  <c r="AY16" i="7" s="1"/>
  <c r="AW15" i="7"/>
  <c r="AY15" i="7" s="1"/>
  <c r="AW14" i="7"/>
  <c r="AY14" i="7" s="1"/>
  <c r="AW13" i="7"/>
  <c r="AY13" i="7" s="1"/>
  <c r="AW12" i="7"/>
  <c r="AY12" i="7" s="1"/>
  <c r="AW11" i="7"/>
  <c r="AY11" i="7" s="1"/>
  <c r="AW10" i="7"/>
  <c r="AY10" i="7" s="1"/>
  <c r="AW9" i="7"/>
  <c r="AW8" i="7"/>
  <c r="AY8" i="7" s="1"/>
  <c r="AW7" i="7"/>
  <c r="AY7" i="7" s="1"/>
  <c r="AJ62" i="7"/>
  <c r="AL62" i="7" s="1"/>
  <c r="AJ61" i="7"/>
  <c r="AL61" i="7" s="1"/>
  <c r="AJ60" i="7"/>
  <c r="AL60" i="7" s="1"/>
  <c r="AJ59" i="7"/>
  <c r="AL59" i="7" s="1"/>
  <c r="AJ58" i="7"/>
  <c r="AL58" i="7" s="1"/>
  <c r="AJ57" i="7"/>
  <c r="AL57" i="7" s="1"/>
  <c r="AJ56" i="7"/>
  <c r="AL56" i="7" s="1"/>
  <c r="AJ55" i="7"/>
  <c r="AL55" i="7" s="1"/>
  <c r="AJ54" i="7"/>
  <c r="AL54" i="7" s="1"/>
  <c r="AJ53" i="7"/>
  <c r="AL53" i="7" s="1"/>
  <c r="AJ52" i="7"/>
  <c r="AL52" i="7" s="1"/>
  <c r="AJ51" i="7"/>
  <c r="AL51" i="7" s="1"/>
  <c r="AJ50" i="7"/>
  <c r="AL50" i="7" s="1"/>
  <c r="AJ49" i="7"/>
  <c r="AL49" i="7" s="1"/>
  <c r="AJ48" i="7"/>
  <c r="AL48" i="7" s="1"/>
  <c r="AJ47" i="7"/>
  <c r="AL47" i="7" s="1"/>
  <c r="AJ46" i="7"/>
  <c r="AL46" i="7" s="1"/>
  <c r="AJ45" i="7"/>
  <c r="AL45" i="7" s="1"/>
  <c r="AJ44" i="7"/>
  <c r="AL44" i="7" s="1"/>
  <c r="AJ43" i="7"/>
  <c r="AL43" i="7" s="1"/>
  <c r="AJ42" i="7"/>
  <c r="AL42" i="7" s="1"/>
  <c r="AJ41" i="7"/>
  <c r="AL41" i="7" s="1"/>
  <c r="AJ40" i="7"/>
  <c r="AL40" i="7" s="1"/>
  <c r="AJ39" i="7"/>
  <c r="AL39" i="7" s="1"/>
  <c r="AJ38" i="7"/>
  <c r="AL38" i="7" s="1"/>
  <c r="AJ37" i="7"/>
  <c r="AL37" i="7" s="1"/>
  <c r="AJ36" i="7"/>
  <c r="AL36" i="7" s="1"/>
  <c r="AJ35" i="7"/>
  <c r="AL35" i="7" s="1"/>
  <c r="AJ34" i="7"/>
  <c r="AL34" i="7" s="1"/>
  <c r="AJ33" i="7"/>
  <c r="AL33" i="7" s="1"/>
  <c r="AJ32" i="7"/>
  <c r="AL32" i="7" s="1"/>
  <c r="AJ31" i="7"/>
  <c r="AL31" i="7" s="1"/>
  <c r="AJ30" i="7"/>
  <c r="AL30" i="7" s="1"/>
  <c r="AJ29" i="7"/>
  <c r="AL29" i="7" s="1"/>
  <c r="AJ28" i="7"/>
  <c r="AL28" i="7" s="1"/>
  <c r="AJ27" i="7"/>
  <c r="AL27" i="7" s="1"/>
  <c r="AJ26" i="7"/>
  <c r="AL26" i="7" s="1"/>
  <c r="AJ25" i="7"/>
  <c r="AL25" i="7" s="1"/>
  <c r="AJ24" i="7"/>
  <c r="AL24" i="7" s="1"/>
  <c r="AJ23" i="7"/>
  <c r="AL23" i="7" s="1"/>
  <c r="AJ22" i="7"/>
  <c r="AL22" i="7" s="1"/>
  <c r="AJ21" i="7"/>
  <c r="AL21" i="7" s="1"/>
  <c r="AJ20" i="7"/>
  <c r="AL20" i="7" s="1"/>
  <c r="AJ19" i="7"/>
  <c r="AL19" i="7" s="1"/>
  <c r="AJ18" i="7"/>
  <c r="AL18" i="7" s="1"/>
  <c r="AJ17" i="7"/>
  <c r="AL17" i="7" s="1"/>
  <c r="AJ16" i="7"/>
  <c r="AL16" i="7" s="1"/>
  <c r="AJ15" i="7"/>
  <c r="AL15" i="7" s="1"/>
  <c r="AJ14" i="7"/>
  <c r="AL14" i="7" s="1"/>
  <c r="AJ13" i="7"/>
  <c r="AL13" i="7" s="1"/>
  <c r="AJ12" i="7"/>
  <c r="AL12" i="7" s="1"/>
  <c r="AJ11" i="7"/>
  <c r="AL11" i="7" s="1"/>
  <c r="AJ10" i="7"/>
  <c r="AL10" i="7" s="1"/>
  <c r="AJ9" i="7"/>
  <c r="AJ8" i="7"/>
  <c r="AL8" i="7" s="1"/>
  <c r="AJ7" i="7"/>
  <c r="AL7" i="7" s="1"/>
  <c r="AJ6" i="7"/>
  <c r="AL6" i="7" s="1"/>
  <c r="W62" i="7"/>
  <c r="Y62" i="7" s="1"/>
  <c r="W7" i="7"/>
  <c r="W8" i="7"/>
  <c r="W9" i="7"/>
  <c r="Y9" i="7" s="1"/>
  <c r="W10" i="7"/>
  <c r="Y10" i="7" s="1"/>
  <c r="W11" i="7"/>
  <c r="Y11" i="7" s="1"/>
  <c r="W12" i="7"/>
  <c r="Y12" i="7" s="1"/>
  <c r="W13" i="7"/>
  <c r="Y13" i="7" s="1"/>
  <c r="W14" i="7"/>
  <c r="Y14" i="7" s="1"/>
  <c r="W15" i="7"/>
  <c r="Y15" i="7" s="1"/>
  <c r="W16" i="7"/>
  <c r="Y16" i="7" s="1"/>
  <c r="W17" i="7"/>
  <c r="Y17" i="7" s="1"/>
  <c r="W18" i="7"/>
  <c r="Y18" i="7" s="1"/>
  <c r="W19" i="7"/>
  <c r="Y19" i="7" s="1"/>
  <c r="W20" i="7"/>
  <c r="Y20" i="7" s="1"/>
  <c r="W21" i="7"/>
  <c r="Y21" i="7" s="1"/>
  <c r="W22" i="7"/>
  <c r="Y22" i="7" s="1"/>
  <c r="W23" i="7"/>
  <c r="Y23" i="7" s="1"/>
  <c r="W24" i="7"/>
  <c r="Y24" i="7" s="1"/>
  <c r="W25" i="7"/>
  <c r="Y25" i="7" s="1"/>
  <c r="W26" i="7"/>
  <c r="Y26" i="7" s="1"/>
  <c r="W27" i="7"/>
  <c r="Y27" i="7" s="1"/>
  <c r="W28" i="7"/>
  <c r="Y28" i="7" s="1"/>
  <c r="W29" i="7"/>
  <c r="Y29" i="7" s="1"/>
  <c r="W30" i="7"/>
  <c r="Y30" i="7" s="1"/>
  <c r="W31" i="7"/>
  <c r="Y31" i="7" s="1"/>
  <c r="W32" i="7"/>
  <c r="Y32" i="7" s="1"/>
  <c r="W33" i="7"/>
  <c r="Y33" i="7" s="1"/>
  <c r="W34" i="7"/>
  <c r="Y34" i="7" s="1"/>
  <c r="W35" i="7"/>
  <c r="Y35" i="7" s="1"/>
  <c r="W36" i="7"/>
  <c r="Y36" i="7" s="1"/>
  <c r="W37" i="7"/>
  <c r="Y37" i="7" s="1"/>
  <c r="W38" i="7"/>
  <c r="Y38" i="7" s="1"/>
  <c r="W39" i="7"/>
  <c r="Y39" i="7" s="1"/>
  <c r="W40" i="7"/>
  <c r="Y40" i="7" s="1"/>
  <c r="W41" i="7"/>
  <c r="Y41" i="7" s="1"/>
  <c r="W42" i="7"/>
  <c r="Y42" i="7" s="1"/>
  <c r="W43" i="7"/>
  <c r="Y43" i="7" s="1"/>
  <c r="W44" i="7"/>
  <c r="Y44" i="7" s="1"/>
  <c r="W45" i="7"/>
  <c r="Y45" i="7" s="1"/>
  <c r="W46" i="7"/>
  <c r="Y46" i="7" s="1"/>
  <c r="W47" i="7"/>
  <c r="Y47" i="7" s="1"/>
  <c r="W48" i="7"/>
  <c r="Y48" i="7" s="1"/>
  <c r="W49" i="7"/>
  <c r="Y49" i="7" s="1"/>
  <c r="W50" i="7"/>
  <c r="Y50" i="7" s="1"/>
  <c r="W51" i="7"/>
  <c r="Y51" i="7" s="1"/>
  <c r="W52" i="7"/>
  <c r="Y52" i="7" s="1"/>
  <c r="W53" i="7"/>
  <c r="Y53" i="7" s="1"/>
  <c r="W54" i="7"/>
  <c r="Y54" i="7" s="1"/>
  <c r="W55" i="7"/>
  <c r="Y55" i="7" s="1"/>
  <c r="W56" i="7"/>
  <c r="Y56" i="7" s="1"/>
  <c r="W57" i="7"/>
  <c r="Y57" i="7" s="1"/>
  <c r="W58" i="7"/>
  <c r="Y58" i="7" s="1"/>
  <c r="W59" i="7"/>
  <c r="Y59" i="7" s="1"/>
  <c r="W60" i="7"/>
  <c r="Y60" i="7" s="1"/>
  <c r="W61" i="7"/>
  <c r="Y61" i="7" s="1"/>
  <c r="W6" i="7"/>
  <c r="J6" i="7"/>
  <c r="L6" i="7" s="1"/>
  <c r="J7" i="7"/>
  <c r="BG62" i="5"/>
  <c r="BG61" i="5"/>
  <c r="BG60" i="5"/>
  <c r="BG59" i="5"/>
  <c r="BG58" i="5"/>
  <c r="BG57" i="5"/>
  <c r="BG56" i="5"/>
  <c r="BG55" i="5"/>
  <c r="BG54" i="5"/>
  <c r="BG53" i="5"/>
  <c r="BG52" i="5"/>
  <c r="BG51" i="5"/>
  <c r="BG50" i="5"/>
  <c r="BG49" i="5"/>
  <c r="BG48" i="5"/>
  <c r="BG47" i="5"/>
  <c r="BG46" i="5"/>
  <c r="BG45" i="5"/>
  <c r="BG44" i="5"/>
  <c r="BG43" i="5"/>
  <c r="BG42" i="5"/>
  <c r="BG41" i="5"/>
  <c r="BG40" i="5"/>
  <c r="BG39" i="5"/>
  <c r="BG38" i="5"/>
  <c r="BG37" i="5"/>
  <c r="BG36" i="5"/>
  <c r="BG35" i="5"/>
  <c r="BG34" i="5"/>
  <c r="BG33" i="5"/>
  <c r="BG32" i="5"/>
  <c r="BG31" i="5"/>
  <c r="BG30" i="5"/>
  <c r="BG29" i="5"/>
  <c r="BG28" i="5"/>
  <c r="BG27" i="5"/>
  <c r="BG26" i="5"/>
  <c r="BG25" i="5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C62" i="5"/>
  <c r="S62" i="5"/>
  <c r="I62" i="5"/>
  <c r="AC61" i="5"/>
  <c r="S61" i="5"/>
  <c r="I61" i="5"/>
  <c r="AC60" i="5"/>
  <c r="S60" i="5"/>
  <c r="I60" i="5"/>
  <c r="AC59" i="5"/>
  <c r="S59" i="5"/>
  <c r="I59" i="5"/>
  <c r="AC58" i="5"/>
  <c r="S58" i="5"/>
  <c r="I58" i="5"/>
  <c r="AC57" i="5"/>
  <c r="S57" i="5"/>
  <c r="I57" i="5"/>
  <c r="AC56" i="5"/>
  <c r="S56" i="5"/>
  <c r="I56" i="5"/>
  <c r="AC55" i="5"/>
  <c r="S55" i="5"/>
  <c r="I55" i="5"/>
  <c r="AC54" i="5"/>
  <c r="S54" i="5"/>
  <c r="I54" i="5"/>
  <c r="AC53" i="5"/>
  <c r="S53" i="5"/>
  <c r="I53" i="5"/>
  <c r="AC52" i="5"/>
  <c r="S52" i="5"/>
  <c r="I52" i="5"/>
  <c r="AC51" i="5"/>
  <c r="S51" i="5"/>
  <c r="I51" i="5"/>
  <c r="AC50" i="5"/>
  <c r="S50" i="5"/>
  <c r="I50" i="5"/>
  <c r="AC49" i="5"/>
  <c r="S49" i="5"/>
  <c r="I49" i="5"/>
  <c r="AC48" i="5"/>
  <c r="S48" i="5"/>
  <c r="I48" i="5"/>
  <c r="AC47" i="5"/>
  <c r="S47" i="5"/>
  <c r="I47" i="5"/>
  <c r="AC46" i="5"/>
  <c r="S46" i="5"/>
  <c r="I46" i="5"/>
  <c r="AC45" i="5"/>
  <c r="S45" i="5"/>
  <c r="I45" i="5"/>
  <c r="AC44" i="5"/>
  <c r="S44" i="5"/>
  <c r="I44" i="5"/>
  <c r="AC43" i="5"/>
  <c r="S43" i="5"/>
  <c r="I43" i="5"/>
  <c r="AC42" i="5"/>
  <c r="S42" i="5"/>
  <c r="I42" i="5"/>
  <c r="AC41" i="5"/>
  <c r="S41" i="5"/>
  <c r="I41" i="5"/>
  <c r="AC40" i="5"/>
  <c r="S40" i="5"/>
  <c r="I40" i="5"/>
  <c r="AC39" i="5"/>
  <c r="S39" i="5"/>
  <c r="I39" i="5"/>
  <c r="AC38" i="5"/>
  <c r="S38" i="5"/>
  <c r="I38" i="5"/>
  <c r="AC37" i="5"/>
  <c r="S37" i="5"/>
  <c r="I37" i="5"/>
  <c r="AC36" i="5"/>
  <c r="S36" i="5"/>
  <c r="I36" i="5"/>
  <c r="AC35" i="5"/>
  <c r="S35" i="5"/>
  <c r="I35" i="5"/>
  <c r="AC34" i="5"/>
  <c r="S34" i="5"/>
  <c r="I34" i="5"/>
  <c r="AC33" i="5"/>
  <c r="S33" i="5"/>
  <c r="I33" i="5"/>
  <c r="AC32" i="5"/>
  <c r="S32" i="5"/>
  <c r="I32" i="5"/>
  <c r="AC31" i="5"/>
  <c r="S31" i="5"/>
  <c r="I31" i="5"/>
  <c r="AC30" i="5"/>
  <c r="S30" i="5"/>
  <c r="I30" i="5"/>
  <c r="AC29" i="5"/>
  <c r="S29" i="5"/>
  <c r="I29" i="5"/>
  <c r="AC28" i="5"/>
  <c r="S28" i="5"/>
  <c r="I28" i="5"/>
  <c r="AC27" i="5"/>
  <c r="S27" i="5"/>
  <c r="I27" i="5"/>
  <c r="AC26" i="5"/>
  <c r="S26" i="5"/>
  <c r="I26" i="5"/>
  <c r="AC25" i="5"/>
  <c r="S25" i="5"/>
  <c r="I25" i="5"/>
  <c r="AC24" i="5"/>
  <c r="S24" i="5"/>
  <c r="I24" i="5"/>
  <c r="AC23" i="5"/>
  <c r="S23" i="5"/>
  <c r="I23" i="5"/>
  <c r="AC22" i="5"/>
  <c r="S22" i="5"/>
  <c r="I22" i="5"/>
  <c r="AC21" i="5"/>
  <c r="S21" i="5"/>
  <c r="I21" i="5"/>
  <c r="AC20" i="5"/>
  <c r="S20" i="5"/>
  <c r="I20" i="5"/>
  <c r="AC19" i="5"/>
  <c r="S19" i="5"/>
  <c r="I19" i="5"/>
  <c r="AC18" i="5"/>
  <c r="S18" i="5"/>
  <c r="I18" i="5"/>
  <c r="AC17" i="5"/>
  <c r="S17" i="5"/>
  <c r="I17" i="5"/>
  <c r="AC16" i="5"/>
  <c r="S16" i="5"/>
  <c r="I16" i="5"/>
  <c r="AC15" i="5"/>
  <c r="S15" i="5"/>
  <c r="I15" i="5"/>
  <c r="AC14" i="5"/>
  <c r="S14" i="5"/>
  <c r="I14" i="5"/>
  <c r="AC13" i="5"/>
  <c r="S13" i="5"/>
  <c r="I13" i="5"/>
  <c r="AC12" i="5"/>
  <c r="S12" i="5"/>
  <c r="I12" i="5"/>
  <c r="AC11" i="5"/>
  <c r="S11" i="5"/>
  <c r="I11" i="5"/>
  <c r="AC10" i="5"/>
  <c r="S10" i="5"/>
  <c r="I10" i="5"/>
  <c r="AC9" i="5"/>
  <c r="S9" i="5"/>
  <c r="I9" i="5"/>
  <c r="AC8" i="5"/>
  <c r="S8" i="5"/>
  <c r="I8" i="5"/>
  <c r="AC7" i="5"/>
  <c r="S7" i="5"/>
  <c r="I7" i="5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M20" i="4"/>
  <c r="AM62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C62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" i="3"/>
  <c r="S11" i="3"/>
  <c r="S7" i="3"/>
  <c r="S62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8" i="4"/>
  <c r="I9" i="4"/>
  <c r="I7" i="4"/>
  <c r="I10" i="4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C16" i="3"/>
  <c r="AC17" i="3"/>
  <c r="AC18" i="3"/>
  <c r="AC19" i="3"/>
  <c r="AC20" i="3"/>
  <c r="AC21" i="3"/>
  <c r="AC22" i="3"/>
  <c r="AC23" i="3"/>
  <c r="AC24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13" i="3"/>
  <c r="AC14" i="3"/>
  <c r="AC15" i="3"/>
  <c r="AC12" i="3"/>
  <c r="AC11" i="3"/>
  <c r="AC7" i="3"/>
  <c r="AC8" i="3"/>
  <c r="AC9" i="3"/>
  <c r="AC10" i="3"/>
  <c r="I62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13" i="3"/>
  <c r="I7" i="3"/>
  <c r="I8" i="3"/>
  <c r="I9" i="3"/>
  <c r="I10" i="3"/>
  <c r="I11" i="3"/>
  <c r="I12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0" i="3"/>
  <c r="S9" i="3"/>
  <c r="S8" i="3"/>
  <c r="BZ42" i="7" l="1"/>
  <c r="AM18" i="7"/>
  <c r="BM25" i="7"/>
  <c r="BM11" i="7"/>
  <c r="AM58" i="7"/>
  <c r="BZ62" i="7"/>
  <c r="Y8" i="7"/>
  <c r="Z8" i="7"/>
  <c r="Y7" i="7"/>
  <c r="Z7" i="7"/>
  <c r="Y6" i="7"/>
  <c r="Z6" i="7"/>
  <c r="L7" i="7"/>
  <c r="M7" i="7"/>
  <c r="M8" i="7"/>
  <c r="M9" i="7"/>
  <c r="AM46" i="7"/>
  <c r="BZ39" i="7"/>
  <c r="AL9" i="7"/>
  <c r="BL7" i="7"/>
  <c r="BL39" i="7"/>
  <c r="AM42" i="7"/>
  <c r="AZ51" i="7"/>
  <c r="AY9" i="7"/>
  <c r="BZ6" i="7"/>
  <c r="BM14" i="7"/>
  <c r="BM21" i="7"/>
  <c r="BM28" i="7"/>
  <c r="BM32" i="7"/>
  <c r="AM38" i="7"/>
  <c r="BZ40" i="7"/>
  <c r="AZ42" i="7"/>
  <c r="AM54" i="7"/>
  <c r="AM62" i="7"/>
  <c r="AZ58" i="7"/>
  <c r="BM27" i="7"/>
  <c r="BM43" i="7"/>
  <c r="BM51" i="7"/>
  <c r="BZ55" i="7"/>
  <c r="BM8" i="7"/>
  <c r="BZ13" i="7"/>
  <c r="BZ20" i="7"/>
  <c r="BZ22" i="7"/>
  <c r="AM26" i="7"/>
  <c r="AM30" i="7"/>
  <c r="AM34" i="7"/>
  <c r="BM35" i="7"/>
  <c r="BZ43" i="7"/>
  <c r="AM50" i="7"/>
  <c r="Z52" i="7"/>
  <c r="Z48" i="7"/>
  <c r="AM7" i="7"/>
  <c r="AM11" i="7"/>
  <c r="AM15" i="7"/>
  <c r="AM19" i="7"/>
  <c r="AM23" i="7"/>
  <c r="AM27" i="7"/>
  <c r="AM31" i="7"/>
  <c r="AM35" i="7"/>
  <c r="AM39" i="7"/>
  <c r="AM43" i="7"/>
  <c r="AM47" i="7"/>
  <c r="AM51" i="7"/>
  <c r="AM55" i="7"/>
  <c r="AM59" i="7"/>
  <c r="AZ21" i="7"/>
  <c r="AZ53" i="7"/>
  <c r="BZ19" i="7"/>
  <c r="BM23" i="7"/>
  <c r="BM31" i="7"/>
  <c r="BM39" i="7"/>
  <c r="BM47" i="7"/>
  <c r="BZ59" i="7"/>
  <c r="AM6" i="7"/>
  <c r="BM10" i="7"/>
  <c r="BM7" i="7"/>
  <c r="AM10" i="7"/>
  <c r="AM14" i="7"/>
  <c r="BM15" i="7"/>
  <c r="BZ17" i="7"/>
  <c r="BM18" i="7"/>
  <c r="AM22" i="7"/>
  <c r="AZ26" i="7"/>
  <c r="AZ28" i="7"/>
  <c r="AZ10" i="7"/>
  <c r="AZ19" i="7"/>
  <c r="AZ37" i="7"/>
  <c r="AZ44" i="7"/>
  <c r="AZ60" i="7"/>
  <c r="AZ54" i="7"/>
  <c r="AZ11" i="7"/>
  <c r="AZ15" i="7"/>
  <c r="AZ23" i="7"/>
  <c r="AZ27" i="7"/>
  <c r="AZ31" i="7"/>
  <c r="AZ39" i="7"/>
  <c r="AZ43" i="7"/>
  <c r="AZ47" i="7"/>
  <c r="AZ55" i="7"/>
  <c r="AZ12" i="7"/>
  <c r="AZ35" i="7"/>
  <c r="AZ8" i="7"/>
  <c r="AZ20" i="7"/>
  <c r="AZ24" i="7"/>
  <c r="AZ36" i="7"/>
  <c r="AZ40" i="7"/>
  <c r="AZ52" i="7"/>
  <c r="AZ56" i="7"/>
  <c r="BM9" i="7"/>
  <c r="BM12" i="7"/>
  <c r="BM16" i="7"/>
  <c r="BM19" i="7"/>
  <c r="BZ23" i="7"/>
  <c r="BZ24" i="7"/>
  <c r="BZ26" i="7"/>
  <c r="BZ27" i="7"/>
  <c r="BM29" i="7"/>
  <c r="BZ30" i="7"/>
  <c r="BZ31" i="7"/>
  <c r="BM33" i="7"/>
  <c r="BZ34" i="7"/>
  <c r="BM36" i="7"/>
  <c r="BZ37" i="7"/>
  <c r="BM38" i="7"/>
  <c r="BZ41" i="7"/>
  <c r="BZ44" i="7"/>
  <c r="BZ48" i="7"/>
  <c r="BZ51" i="7"/>
  <c r="BM55" i="7"/>
  <c r="BM56" i="7"/>
  <c r="BM58" i="7"/>
  <c r="BM59" i="7"/>
  <c r="BZ61" i="7"/>
  <c r="BM62" i="7"/>
  <c r="BM45" i="7"/>
  <c r="BZ46" i="7"/>
  <c r="BM49" i="7"/>
  <c r="BM52" i="7"/>
  <c r="BM54" i="7"/>
  <c r="BZ57" i="7"/>
  <c r="BZ7" i="7"/>
  <c r="BZ8" i="7"/>
  <c r="BZ10" i="7"/>
  <c r="BZ11" i="7"/>
  <c r="BM13" i="7"/>
  <c r="BZ14" i="7"/>
  <c r="BZ15" i="7"/>
  <c r="BM17" i="7"/>
  <c r="BZ18" i="7"/>
  <c r="BM20" i="7"/>
  <c r="BZ21" i="7"/>
  <c r="BM22" i="7"/>
  <c r="BZ25" i="7"/>
  <c r="BZ28" i="7"/>
  <c r="BZ32" i="7"/>
  <c r="BZ35" i="7"/>
  <c r="BM40" i="7"/>
  <c r="BM42" i="7"/>
  <c r="BZ45" i="7"/>
  <c r="BM46" i="7"/>
  <c r="BZ49" i="7"/>
  <c r="BM50" i="7"/>
  <c r="BZ52" i="7"/>
  <c r="BM53" i="7"/>
  <c r="BZ54" i="7"/>
  <c r="BM57" i="7"/>
  <c r="BM60" i="7"/>
  <c r="BZ47" i="7"/>
  <c r="BZ50" i="7"/>
  <c r="BZ53" i="7"/>
  <c r="BZ60" i="7"/>
  <c r="BM6" i="7"/>
  <c r="BZ9" i="7"/>
  <c r="BZ12" i="7"/>
  <c r="BZ16" i="7"/>
  <c r="BM24" i="7"/>
  <c r="BM26" i="7"/>
  <c r="BZ29" i="7"/>
  <c r="BM30" i="7"/>
  <c r="BZ33" i="7"/>
  <c r="BM34" i="7"/>
  <c r="BZ36" i="7"/>
  <c r="BM37" i="7"/>
  <c r="BZ38" i="7"/>
  <c r="BM41" i="7"/>
  <c r="BM44" i="7"/>
  <c r="BM48" i="7"/>
  <c r="BZ56" i="7"/>
  <c r="BZ58" i="7"/>
  <c r="BM61" i="7"/>
  <c r="AZ9" i="7"/>
  <c r="AZ14" i="7"/>
  <c r="AZ25" i="7"/>
  <c r="AZ30" i="7"/>
  <c r="AZ41" i="7"/>
  <c r="AZ46" i="7"/>
  <c r="AZ57" i="7"/>
  <c r="AZ13" i="7"/>
  <c r="AZ18" i="7"/>
  <c r="AZ29" i="7"/>
  <c r="AZ34" i="7"/>
  <c r="AZ45" i="7"/>
  <c r="AZ50" i="7"/>
  <c r="AZ59" i="7"/>
  <c r="AZ61" i="7"/>
  <c r="AZ7" i="7"/>
  <c r="AZ16" i="7"/>
  <c r="AZ32" i="7"/>
  <c r="AZ48" i="7"/>
  <c r="AZ62" i="7"/>
  <c r="AZ6" i="7"/>
  <c r="AZ17" i="7"/>
  <c r="AZ22" i="7"/>
  <c r="AZ33" i="7"/>
  <c r="AZ38" i="7"/>
  <c r="AZ49" i="7"/>
  <c r="AM8" i="7"/>
  <c r="AM12" i="7"/>
  <c r="AM16" i="7"/>
  <c r="AM20" i="7"/>
  <c r="AM24" i="7"/>
  <c r="AM28" i="7"/>
  <c r="AM32" i="7"/>
  <c r="AM36" i="7"/>
  <c r="AM40" i="7"/>
  <c r="AM44" i="7"/>
  <c r="AM48" i="7"/>
  <c r="AM52" i="7"/>
  <c r="AM56" i="7"/>
  <c r="AM60" i="7"/>
  <c r="AM9" i="7"/>
  <c r="AM13" i="7"/>
  <c r="AM17" i="7"/>
  <c r="AM21" i="7"/>
  <c r="AM25" i="7"/>
  <c r="AM29" i="7"/>
  <c r="AM33" i="7"/>
  <c r="AM37" i="7"/>
  <c r="AM41" i="7"/>
  <c r="AM45" i="7"/>
  <c r="AM49" i="7"/>
  <c r="AM53" i="7"/>
  <c r="AM57" i="7"/>
  <c r="AM61" i="7"/>
  <c r="M40" i="7"/>
  <c r="Z40" i="7"/>
  <c r="Z41" i="7"/>
  <c r="Z42" i="7"/>
  <c r="Z43" i="7"/>
  <c r="Z44" i="7"/>
  <c r="Z45" i="7"/>
  <c r="Z46" i="7"/>
  <c r="Z47" i="7"/>
  <c r="Z49" i="7"/>
  <c r="Z50" i="7"/>
  <c r="Z51" i="7"/>
  <c r="Z53" i="7"/>
  <c r="Z54" i="7"/>
  <c r="Z55" i="7"/>
  <c r="Z56" i="7"/>
  <c r="Z57" i="7"/>
  <c r="Z58" i="7"/>
  <c r="Z59" i="7"/>
  <c r="Z60" i="7"/>
  <c r="Z61" i="7"/>
  <c r="Z62" i="7"/>
  <c r="Z38" i="7"/>
  <c r="Z34" i="7"/>
  <c r="Z30" i="7"/>
  <c r="Z26" i="7"/>
  <c r="Z22" i="7"/>
  <c r="Z18" i="7"/>
  <c r="Z14" i="7"/>
  <c r="Z39" i="7"/>
  <c r="M24" i="7"/>
  <c r="M36" i="7"/>
  <c r="M28" i="7"/>
  <c r="M20" i="7"/>
  <c r="M12" i="7"/>
  <c r="Z9" i="7"/>
  <c r="Z10" i="7"/>
  <c r="Z11" i="7"/>
  <c r="Z12" i="7"/>
  <c r="Z13" i="7"/>
  <c r="Z15" i="7"/>
  <c r="Z16" i="7"/>
  <c r="Z17" i="7"/>
  <c r="Z19" i="7"/>
  <c r="Z20" i="7"/>
  <c r="Z21" i="7"/>
  <c r="Z23" i="7"/>
  <c r="Z24" i="7"/>
  <c r="Z25" i="7"/>
  <c r="Z27" i="7"/>
  <c r="Z28" i="7"/>
  <c r="Z29" i="7"/>
  <c r="Z31" i="7"/>
  <c r="Z32" i="7"/>
  <c r="Z33" i="7"/>
  <c r="Z35" i="7"/>
  <c r="Z36" i="7"/>
  <c r="Z37" i="7"/>
  <c r="M16" i="7"/>
  <c r="M32" i="7"/>
  <c r="M48" i="7"/>
  <c r="M10" i="7"/>
  <c r="M44" i="7"/>
  <c r="M11" i="7"/>
  <c r="M6" i="7"/>
  <c r="M56" i="7"/>
  <c r="M60" i="7"/>
  <c r="M52" i="7"/>
  <c r="M13" i="7"/>
  <c r="M17" i="7"/>
  <c r="M21" i="7"/>
  <c r="M25" i="7"/>
  <c r="M29" i="7"/>
  <c r="M33" i="7"/>
  <c r="M37" i="7"/>
  <c r="M41" i="7"/>
  <c r="M45" i="7"/>
  <c r="M49" i="7"/>
  <c r="M53" i="7"/>
  <c r="M57" i="7"/>
  <c r="M62" i="7"/>
  <c r="M14" i="7"/>
  <c r="M18" i="7"/>
  <c r="M22" i="7"/>
  <c r="M26" i="7"/>
  <c r="M30" i="7"/>
  <c r="M34" i="7"/>
  <c r="M38" i="7"/>
  <c r="M42" i="7"/>
  <c r="M46" i="7"/>
  <c r="M50" i="7"/>
  <c r="M54" i="7"/>
  <c r="M58" i="7"/>
  <c r="M15" i="7"/>
  <c r="M19" i="7"/>
  <c r="M23" i="7"/>
  <c r="M27" i="7"/>
  <c r="M31" i="7"/>
  <c r="M35" i="7"/>
  <c r="M39" i="7"/>
  <c r="M43" i="7"/>
  <c r="M47" i="7"/>
  <c r="M51" i="7"/>
  <c r="M55" i="7"/>
  <c r="M59" i="7"/>
  <c r="M61" i="7"/>
  <c r="J7" i="3" l="1"/>
  <c r="J19" i="3"/>
  <c r="J23" i="3"/>
  <c r="J31" i="3"/>
  <c r="J39" i="3"/>
  <c r="J47" i="3"/>
  <c r="J55" i="3"/>
  <c r="J59" i="3"/>
  <c r="J8" i="3"/>
  <c r="J12" i="3"/>
  <c r="J16" i="3"/>
  <c r="J20" i="3"/>
  <c r="J24" i="3"/>
  <c r="J28" i="3"/>
  <c r="J32" i="3"/>
  <c r="J36" i="3"/>
  <c r="J40" i="3"/>
  <c r="J44" i="3"/>
  <c r="J48" i="3"/>
  <c r="J52" i="3"/>
  <c r="J56" i="3"/>
  <c r="J60" i="3"/>
  <c r="J15" i="3"/>
  <c r="J43" i="3"/>
  <c r="J9" i="3"/>
  <c r="J13" i="3"/>
  <c r="J17" i="3"/>
  <c r="J21" i="3"/>
  <c r="J25" i="3"/>
  <c r="J29" i="3"/>
  <c r="J33" i="3"/>
  <c r="J37" i="3"/>
  <c r="J41" i="3"/>
  <c r="J45" i="3"/>
  <c r="J49" i="3"/>
  <c r="J53" i="3"/>
  <c r="J57" i="3"/>
  <c r="J61" i="3"/>
  <c r="J11" i="3"/>
  <c r="J27" i="3"/>
  <c r="J35" i="3"/>
  <c r="J51" i="3"/>
  <c r="J6" i="3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I6" i="3"/>
  <c r="AD19" i="3"/>
  <c r="AD47" i="3"/>
  <c r="AD10" i="3"/>
  <c r="AD50" i="3"/>
  <c r="AD40" i="3"/>
  <c r="AD57" i="3"/>
  <c r="AD23" i="3"/>
  <c r="AD49" i="3"/>
  <c r="AD13" i="3"/>
  <c r="AD44" i="3"/>
  <c r="AD31" i="3"/>
  <c r="AD22" i="3"/>
  <c r="AD53" i="3"/>
  <c r="AD20" i="3"/>
  <c r="AC25" i="3"/>
  <c r="AD54" i="3"/>
  <c r="AD62" i="3"/>
  <c r="AD55" i="3"/>
  <c r="AD46" i="3"/>
  <c r="AD11" i="3"/>
  <c r="AD32" i="3"/>
  <c r="AD45" i="3"/>
  <c r="AD6" i="3"/>
  <c r="AD21" i="3"/>
  <c r="AD36" i="3"/>
  <c r="AD48" i="3"/>
  <c r="AD18" i="3"/>
  <c r="AD12" i="3"/>
  <c r="AD8" i="3"/>
  <c r="AD52" i="3"/>
  <c r="AD26" i="3"/>
  <c r="AD56" i="3"/>
  <c r="AD39" i="3"/>
  <c r="AD42" i="3"/>
  <c r="AD43" i="3"/>
  <c r="AD9" i="3"/>
  <c r="AD37" i="3"/>
  <c r="AD61" i="3"/>
  <c r="AD51" i="3"/>
  <c r="AD17" i="3"/>
  <c r="AD41" i="3"/>
  <c r="AD33" i="3"/>
  <c r="AD27" i="3"/>
  <c r="AD59" i="3"/>
  <c r="AD16" i="3"/>
  <c r="AD28" i="3"/>
  <c r="AD15" i="3"/>
  <c r="AD14" i="3"/>
  <c r="AD24" i="3"/>
  <c r="AD30" i="3"/>
  <c r="AD29" i="3"/>
  <c r="AD34" i="3"/>
  <c r="AD25" i="3"/>
  <c r="AD38" i="3"/>
  <c r="AD58" i="3"/>
  <c r="AD60" i="3"/>
  <c r="AD7" i="3"/>
  <c r="AD35" i="3"/>
  <c r="J32" i="4"/>
  <c r="J57" i="4"/>
  <c r="J15" i="4"/>
  <c r="J56" i="4"/>
  <c r="J24" i="4"/>
  <c r="J19" i="4"/>
  <c r="J62" i="4"/>
  <c r="J42" i="4"/>
  <c r="J37" i="4"/>
  <c r="J44" i="4"/>
  <c r="I6" i="4"/>
  <c r="J6" i="4"/>
  <c r="J51" i="4"/>
  <c r="J20" i="4"/>
  <c r="J43" i="4"/>
  <c r="J55" i="4"/>
  <c r="J47" i="4"/>
  <c r="J26" i="4"/>
  <c r="J60" i="4"/>
  <c r="J53" i="4"/>
  <c r="J21" i="4"/>
  <c r="J13" i="4"/>
  <c r="J8" i="4"/>
  <c r="J23" i="4"/>
  <c r="J29" i="4"/>
  <c r="J14" i="4"/>
  <c r="J61" i="4"/>
  <c r="J58" i="4"/>
  <c r="J59" i="4"/>
  <c r="J45" i="4"/>
  <c r="J38" i="4"/>
  <c r="J28" i="4"/>
  <c r="J10" i="4"/>
  <c r="J34" i="4"/>
  <c r="J16" i="4"/>
  <c r="J41" i="4"/>
  <c r="J11" i="4"/>
  <c r="J27" i="4"/>
  <c r="J52" i="4"/>
  <c r="J50" i="4"/>
  <c r="J54" i="4"/>
  <c r="J12" i="4"/>
  <c r="J36" i="4"/>
  <c r="J31" i="4"/>
  <c r="J18" i="4"/>
  <c r="J7" i="4"/>
  <c r="J9" i="4"/>
  <c r="J35" i="4"/>
  <c r="J48" i="4"/>
  <c r="J17" i="4"/>
  <c r="J33" i="4"/>
  <c r="J22" i="4"/>
  <c r="J30" i="4"/>
  <c r="J49" i="4"/>
  <c r="J39" i="4"/>
  <c r="J25" i="4"/>
  <c r="J46" i="4"/>
  <c r="J40" i="4"/>
  <c r="T7" i="4"/>
  <c r="T19" i="4"/>
  <c r="T52" i="4"/>
  <c r="T31" i="4"/>
  <c r="T24" i="4"/>
  <c r="T14" i="4"/>
  <c r="T13" i="4"/>
  <c r="T48" i="4"/>
  <c r="T39" i="4"/>
  <c r="T44" i="4"/>
  <c r="T17" i="4"/>
  <c r="T40" i="4"/>
  <c r="T29" i="4"/>
  <c r="T45" i="4"/>
  <c r="T54" i="4"/>
  <c r="T15" i="4"/>
  <c r="T32" i="4"/>
  <c r="T62" i="4"/>
  <c r="T30" i="4"/>
  <c r="T59" i="4"/>
  <c r="S6" i="4"/>
  <c r="T6" i="4"/>
  <c r="T23" i="4"/>
  <c r="T21" i="4"/>
  <c r="T60" i="4"/>
  <c r="T33" i="4"/>
  <c r="T51" i="4"/>
  <c r="T18" i="4"/>
  <c r="T36" i="4"/>
  <c r="T25" i="4"/>
  <c r="T38" i="4"/>
  <c r="T34" i="4"/>
  <c r="T35" i="4"/>
  <c r="T11" i="4"/>
  <c r="T8" i="4"/>
  <c r="T55" i="4"/>
  <c r="T50" i="4"/>
  <c r="T41" i="4"/>
  <c r="T27" i="4"/>
  <c r="T43" i="4"/>
  <c r="T57" i="4"/>
  <c r="T16" i="4"/>
  <c r="T20" i="4"/>
  <c r="T42" i="4"/>
  <c r="T58" i="4"/>
  <c r="T56" i="4"/>
  <c r="T53" i="4"/>
  <c r="T46" i="4"/>
  <c r="T22" i="4"/>
  <c r="T28" i="4"/>
  <c r="T61" i="4"/>
  <c r="T10" i="4"/>
  <c r="T47" i="4"/>
  <c r="T12" i="4"/>
  <c r="T26" i="4"/>
  <c r="T49" i="4"/>
  <c r="T37" i="4"/>
  <c r="T9" i="4"/>
  <c r="BE6" i="3"/>
  <c r="BG6" i="3"/>
  <c r="AN12" i="4"/>
  <c r="AN28" i="4"/>
  <c r="AN23" i="4"/>
  <c r="AN33" i="4"/>
  <c r="AN41" i="4"/>
  <c r="AN19" i="4"/>
  <c r="AN31" i="4"/>
  <c r="AN44" i="4"/>
  <c r="AN32" i="4"/>
  <c r="AN51" i="4"/>
  <c r="AN36" i="4"/>
  <c r="AN61" i="4"/>
  <c r="AN43" i="4"/>
  <c r="AN10" i="4"/>
  <c r="AN11" i="4"/>
  <c r="AN49" i="4"/>
  <c r="AN18" i="4"/>
  <c r="AN9" i="4"/>
  <c r="AN21" i="4"/>
  <c r="AN7" i="4"/>
  <c r="AN42" i="4"/>
  <c r="AN22" i="4"/>
  <c r="AN17" i="4"/>
  <c r="AN16" i="4"/>
  <c r="AN45" i="4"/>
  <c r="AN20" i="4"/>
  <c r="AN52" i="4"/>
  <c r="AN57" i="4"/>
  <c r="AN13" i="4"/>
  <c r="AN39" i="4"/>
  <c r="AN34" i="4"/>
  <c r="AN59" i="4"/>
  <c r="AN48" i="4"/>
  <c r="AN14" i="4"/>
  <c r="AN46" i="4"/>
  <c r="AN35" i="4"/>
  <c r="AN26" i="4"/>
  <c r="AN8" i="4"/>
  <c r="AN24" i="4"/>
  <c r="AN37" i="4"/>
  <c r="AN38" i="4"/>
  <c r="AN62" i="4"/>
  <c r="AN40" i="4"/>
  <c r="AN6" i="4"/>
  <c r="AN25" i="4"/>
  <c r="AN58" i="4"/>
  <c r="AN53" i="4"/>
  <c r="AN56" i="4"/>
  <c r="AN30" i="4"/>
  <c r="AN15" i="4"/>
  <c r="AN50" i="4"/>
  <c r="AM6" i="4"/>
  <c r="AN60" i="4"/>
  <c r="AN47" i="4"/>
  <c r="AN54" i="4"/>
  <c r="AN27" i="4"/>
  <c r="AN29" i="4"/>
  <c r="AK6" i="4"/>
  <c r="AN55" i="4"/>
  <c r="BH39" i="3"/>
  <c r="BH14" i="3"/>
  <c r="AX24" i="3"/>
  <c r="BH51" i="3"/>
  <c r="AX14" i="3"/>
  <c r="AX41" i="3"/>
  <c r="AX13" i="3"/>
  <c r="AX36" i="3"/>
  <c r="AX52" i="3"/>
  <c r="BH16" i="3"/>
  <c r="AX58" i="3"/>
  <c r="BH29" i="3"/>
  <c r="AX59" i="3"/>
  <c r="BH30" i="3"/>
  <c r="BH58" i="3"/>
  <c r="AX44" i="3"/>
  <c r="AX39" i="3"/>
  <c r="AX45" i="3"/>
  <c r="BH35" i="3"/>
  <c r="AX46" i="3"/>
  <c r="BH38" i="3"/>
  <c r="AX32" i="3"/>
  <c r="AX16" i="3"/>
  <c r="BH9" i="3"/>
  <c r="BH32" i="3"/>
  <c r="AX54" i="3"/>
  <c r="BH41" i="3"/>
  <c r="BH46" i="3"/>
  <c r="AX56" i="3"/>
  <c r="BH48" i="3"/>
  <c r="BH52" i="3"/>
  <c r="AX27" i="3"/>
  <c r="AX50" i="3"/>
  <c r="AX62" i="3"/>
  <c r="BH55" i="3"/>
  <c r="AX18" i="3"/>
  <c r="BH11" i="3"/>
  <c r="BH20" i="3"/>
  <c r="AX17" i="3"/>
  <c r="AX12" i="3"/>
  <c r="BH50" i="3"/>
  <c r="BH8" i="3"/>
  <c r="AX33" i="3"/>
  <c r="AX26" i="3"/>
  <c r="AX53" i="3"/>
  <c r="BH44" i="3"/>
  <c r="BH31" i="3"/>
  <c r="BH27" i="3"/>
  <c r="BH57" i="3"/>
  <c r="BH17" i="3"/>
  <c r="BH19" i="3"/>
  <c r="AX6" i="3"/>
  <c r="AX19" i="3"/>
  <c r="AX38" i="3"/>
  <c r="BH23" i="3"/>
  <c r="BH40" i="3"/>
  <c r="AX21" i="3"/>
  <c r="AX40" i="3"/>
  <c r="AX30" i="3"/>
  <c r="AX34" i="3"/>
  <c r="AX37" i="3"/>
  <c r="AX49" i="3"/>
  <c r="BH61" i="3"/>
  <c r="AW6" i="3"/>
  <c r="AX60" i="3"/>
  <c r="BH15" i="3"/>
  <c r="BH34" i="3"/>
  <c r="BH54" i="3"/>
  <c r="BH13" i="3"/>
  <c r="AX35" i="3"/>
  <c r="AX61" i="3"/>
  <c r="BH45" i="3"/>
  <c r="AX9" i="3"/>
  <c r="AX10" i="3"/>
  <c r="AX42" i="3"/>
  <c r="BH18" i="3"/>
  <c r="AX47" i="3"/>
  <c r="AX23" i="3"/>
  <c r="AX11" i="3"/>
  <c r="BH53" i="3"/>
  <c r="AX8" i="3"/>
  <c r="BH60" i="3"/>
  <c r="AX48" i="3"/>
  <c r="BH7" i="3"/>
  <c r="AX57" i="3"/>
  <c r="AX51" i="3"/>
  <c r="BH37" i="3"/>
  <c r="AX31" i="3"/>
  <c r="BH21" i="3"/>
  <c r="BH25" i="3"/>
  <c r="AX15" i="3"/>
  <c r="BH62" i="3"/>
  <c r="AX7" i="3"/>
  <c r="BH59" i="3"/>
  <c r="AX25" i="3"/>
  <c r="BH22" i="3"/>
  <c r="BH28" i="3"/>
  <c r="BH43" i="3"/>
  <c r="BH12" i="3"/>
  <c r="BH26" i="3"/>
  <c r="AX43" i="3"/>
  <c r="BH6" i="3"/>
  <c r="BH10" i="3"/>
  <c r="BH56" i="3"/>
  <c r="BH36" i="3"/>
  <c r="BH33" i="3"/>
  <c r="AX55" i="3"/>
  <c r="BH24" i="3"/>
  <c r="AX29" i="3"/>
  <c r="BH42" i="3"/>
  <c r="AX28" i="3"/>
  <c r="AX22" i="3"/>
  <c r="AX20" i="3"/>
  <c r="BH49" i="3"/>
  <c r="AU6" i="3"/>
  <c r="BH47" i="3"/>
  <c r="AX36" i="5"/>
  <c r="BH57" i="5"/>
  <c r="BH55" i="5"/>
  <c r="BH44" i="5"/>
  <c r="AX11" i="5"/>
  <c r="BH47" i="5"/>
  <c r="AX16" i="5"/>
  <c r="AX50" i="5"/>
  <c r="BH56" i="5"/>
  <c r="BH30" i="5"/>
  <c r="BH36" i="5"/>
  <c r="AX41" i="5"/>
  <c r="AX42" i="5"/>
  <c r="AX46" i="5"/>
  <c r="AX57" i="5"/>
  <c r="BH45" i="5"/>
  <c r="AX13" i="5"/>
  <c r="BH27" i="5"/>
  <c r="AX37" i="5"/>
  <c r="BH22" i="5"/>
  <c r="AX30" i="5"/>
  <c r="AX17" i="5"/>
  <c r="BH18" i="5"/>
  <c r="AX22" i="5"/>
  <c r="BH14" i="5"/>
  <c r="BH40" i="5"/>
  <c r="BH13" i="5"/>
  <c r="AX6" i="5"/>
  <c r="BH20" i="5"/>
  <c r="BH53" i="5"/>
  <c r="AX14" i="5"/>
  <c r="BH15" i="5"/>
  <c r="AX35" i="5"/>
  <c r="BH26" i="5"/>
  <c r="AX18" i="5"/>
  <c r="BH62" i="5"/>
  <c r="AX43" i="5"/>
  <c r="BH51" i="5"/>
  <c r="BH43" i="5"/>
  <c r="AX47" i="5"/>
  <c r="BH33" i="5"/>
  <c r="AX61" i="5"/>
  <c r="AX39" i="5"/>
  <c r="AX49" i="5"/>
  <c r="BH46" i="5"/>
  <c r="BH41" i="5"/>
  <c r="BH7" i="5"/>
  <c r="BH34" i="5"/>
  <c r="AX54" i="5"/>
  <c r="BH49" i="5"/>
  <c r="AX29" i="5"/>
  <c r="BH50" i="5"/>
  <c r="BH38" i="5"/>
  <c r="BH35" i="5"/>
  <c r="BH52" i="5"/>
  <c r="AX7" i="5"/>
  <c r="BH12" i="5"/>
  <c r="AX44" i="5"/>
  <c r="AX25" i="5"/>
  <c r="BH37" i="5"/>
  <c r="AX19" i="5"/>
  <c r="BH48" i="5"/>
  <c r="BH31" i="5"/>
  <c r="AX51" i="5"/>
  <c r="AX60" i="5"/>
  <c r="AX40" i="5"/>
  <c r="AX8" i="5"/>
  <c r="AX48" i="5"/>
  <c r="BH61" i="5"/>
  <c r="BH42" i="5"/>
  <c r="AX34" i="5"/>
  <c r="AX33" i="5"/>
  <c r="AX24" i="5"/>
  <c r="AX62" i="5"/>
  <c r="BH29" i="5"/>
  <c r="AX15" i="5"/>
  <c r="BH10" i="5"/>
  <c r="AX52" i="5"/>
  <c r="AX38" i="5"/>
  <c r="BH19" i="5"/>
  <c r="BH24" i="5"/>
  <c r="BH59" i="5"/>
  <c r="AX58" i="5"/>
  <c r="BH6" i="5"/>
  <c r="BH60" i="5"/>
  <c r="AX55" i="5"/>
  <c r="BH32" i="5"/>
  <c r="AX56" i="5"/>
  <c r="BH11" i="5"/>
  <c r="BH8" i="5"/>
  <c r="BH58" i="5"/>
  <c r="BH28" i="5"/>
  <c r="BH25" i="5"/>
  <c r="AX26" i="5"/>
  <c r="AX59" i="5"/>
  <c r="BH9" i="5"/>
  <c r="AX31" i="5"/>
  <c r="AX20" i="5"/>
  <c r="BH39" i="5"/>
  <c r="BH54" i="5"/>
  <c r="AX21" i="5"/>
  <c r="AX32" i="5"/>
  <c r="AX28" i="5"/>
  <c r="BH21" i="5"/>
  <c r="AX53" i="5"/>
  <c r="BH17" i="5"/>
  <c r="AX9" i="5"/>
  <c r="BH23" i="5"/>
  <c r="BH16" i="5"/>
  <c r="AX23" i="5"/>
  <c r="AX10" i="5"/>
  <c r="AX45" i="5"/>
  <c r="AX27" i="5"/>
  <c r="AX12" i="5"/>
  <c r="AU6" i="5"/>
  <c r="AW6" i="5"/>
  <c r="AD27" i="5"/>
  <c r="AD48" i="5"/>
  <c r="AD62" i="5"/>
  <c r="AD7" i="5"/>
  <c r="AD41" i="5"/>
  <c r="AD38" i="5"/>
  <c r="AD11" i="5"/>
  <c r="AD31" i="5"/>
  <c r="AD46" i="5"/>
  <c r="AD32" i="5"/>
  <c r="AD47" i="5"/>
  <c r="AD49" i="5"/>
  <c r="AD33" i="5"/>
  <c r="AD56" i="5"/>
  <c r="AD9" i="5"/>
  <c r="AD20" i="5"/>
  <c r="AD54" i="5"/>
  <c r="AD35" i="5"/>
  <c r="AD44" i="5"/>
  <c r="AD37" i="5"/>
  <c r="AD23" i="5"/>
  <c r="AD60" i="5"/>
  <c r="AD57" i="5"/>
  <c r="AD59" i="5"/>
  <c r="AD28" i="5"/>
  <c r="AD45" i="5"/>
  <c r="AD30" i="5"/>
  <c r="AD53" i="5"/>
  <c r="AD13" i="5"/>
  <c r="AD24" i="5"/>
  <c r="AD39" i="5"/>
  <c r="AD42" i="5"/>
  <c r="AD51" i="5"/>
  <c r="AD43" i="5"/>
  <c r="AD15" i="5"/>
  <c r="AD58" i="5"/>
  <c r="AD55" i="5"/>
  <c r="AD19" i="5"/>
  <c r="AD25" i="5"/>
  <c r="AD6" i="5"/>
  <c r="AD50" i="5"/>
  <c r="AD34" i="5"/>
  <c r="AD18" i="5"/>
  <c r="AD10" i="5"/>
  <c r="AD52" i="5"/>
  <c r="AD61" i="5"/>
  <c r="AD40" i="5"/>
  <c r="AD21" i="5"/>
  <c r="AC6" i="5"/>
  <c r="AD22" i="5"/>
  <c r="AD8" i="5"/>
  <c r="AD16" i="5"/>
  <c r="AD12" i="5"/>
  <c r="AD29" i="5"/>
  <c r="AD26" i="5"/>
  <c r="AD14" i="5"/>
  <c r="AD17" i="5"/>
  <c r="AA6" i="5"/>
  <c r="AD36" i="5"/>
  <c r="J47" i="5"/>
  <c r="J38" i="5"/>
  <c r="J11" i="5"/>
  <c r="J22" i="5"/>
  <c r="J18" i="5"/>
  <c r="J49" i="5"/>
  <c r="J52" i="5"/>
  <c r="J51" i="5"/>
  <c r="J17" i="5"/>
  <c r="J9" i="5"/>
  <c r="J6" i="5"/>
  <c r="J54" i="5"/>
  <c r="J7" i="5"/>
  <c r="J36" i="5"/>
  <c r="J50" i="5"/>
  <c r="J61" i="5"/>
  <c r="J27" i="5"/>
  <c r="J42" i="5"/>
  <c r="J34" i="5"/>
  <c r="J13" i="5"/>
  <c r="J53" i="5"/>
  <c r="J25" i="5"/>
  <c r="J57" i="5"/>
  <c r="J10" i="5"/>
  <c r="J62" i="5"/>
  <c r="J46" i="5"/>
  <c r="J29" i="5"/>
  <c r="J59" i="5"/>
  <c r="J16" i="5"/>
  <c r="J37" i="5"/>
  <c r="J48" i="5"/>
  <c r="J45" i="5"/>
  <c r="J40" i="5"/>
  <c r="J30" i="5"/>
  <c r="I6" i="5"/>
  <c r="J12" i="5"/>
  <c r="J39" i="5"/>
  <c r="J60" i="5"/>
  <c r="J23" i="5"/>
  <c r="J26" i="5"/>
  <c r="J35" i="5"/>
  <c r="J31" i="5"/>
  <c r="J20" i="5"/>
  <c r="J55" i="5"/>
  <c r="J33" i="5"/>
  <c r="J15" i="5"/>
  <c r="J43" i="5"/>
  <c r="J58" i="5"/>
  <c r="J32" i="5"/>
  <c r="J24" i="5"/>
  <c r="J21" i="5"/>
  <c r="J19" i="5"/>
  <c r="J8" i="5"/>
  <c r="J28" i="5"/>
  <c r="J44" i="5"/>
  <c r="J41" i="5"/>
  <c r="J14" i="5"/>
  <c r="G6" i="5"/>
  <c r="J56" i="5"/>
  <c r="T50" i="5"/>
  <c r="T18" i="5"/>
  <c r="T52" i="5"/>
  <c r="T6" i="5"/>
  <c r="T15" i="5"/>
  <c r="T16" i="5"/>
  <c r="T29" i="5"/>
  <c r="T39" i="5"/>
  <c r="T59" i="5"/>
  <c r="T14" i="5"/>
  <c r="T30" i="5"/>
  <c r="T46" i="5"/>
  <c r="T57" i="5"/>
  <c r="T28" i="5"/>
  <c r="T47" i="5"/>
  <c r="T33" i="5"/>
  <c r="T61" i="5"/>
  <c r="T22" i="5"/>
  <c r="T60" i="5"/>
  <c r="T17" i="5"/>
  <c r="T32" i="5"/>
  <c r="T27" i="5"/>
  <c r="T58" i="5"/>
  <c r="T36" i="5"/>
  <c r="T11" i="5"/>
  <c r="T40" i="5"/>
  <c r="T54" i="5"/>
  <c r="T34" i="5"/>
  <c r="T43" i="5"/>
  <c r="T35" i="5"/>
  <c r="S6" i="5"/>
  <c r="T12" i="5"/>
  <c r="T38" i="5"/>
  <c r="T21" i="5"/>
  <c r="T19" i="5"/>
  <c r="T55" i="5"/>
  <c r="T31" i="5"/>
  <c r="T8" i="5"/>
  <c r="T42" i="5"/>
  <c r="T51" i="5"/>
  <c r="T20" i="5"/>
  <c r="T24" i="5"/>
  <c r="T37" i="5"/>
  <c r="T23" i="5"/>
  <c r="T10" i="5"/>
  <c r="T48" i="5"/>
  <c r="T9" i="5"/>
  <c r="T41" i="5"/>
  <c r="T44" i="5"/>
  <c r="T56" i="5"/>
  <c r="T26" i="5"/>
  <c r="T49" i="5"/>
  <c r="T62" i="5"/>
  <c r="T25" i="5"/>
  <c r="T53" i="5"/>
  <c r="T13" i="5"/>
  <c r="T45" i="5"/>
  <c r="Q6" i="5"/>
  <c r="T7" i="5"/>
  <c r="AN32" i="5"/>
  <c r="AN30" i="5"/>
  <c r="AN7" i="5"/>
  <c r="AN62" i="5"/>
  <c r="AN50" i="5"/>
  <c r="AN18" i="5"/>
  <c r="AN43" i="5"/>
  <c r="AN17" i="5"/>
  <c r="AN10" i="5"/>
  <c r="AN31" i="5"/>
  <c r="AN59" i="5"/>
  <c r="AN25" i="5"/>
  <c r="AN33" i="5"/>
  <c r="AN12" i="5"/>
  <c r="AN57" i="5"/>
  <c r="AN11" i="5"/>
  <c r="AN58" i="5"/>
  <c r="AN51" i="5"/>
  <c r="AN26" i="5"/>
  <c r="AN9" i="5"/>
  <c r="AN55" i="5"/>
  <c r="AN35" i="5"/>
  <c r="AN38" i="5"/>
  <c r="AN22" i="5"/>
  <c r="AN34" i="5"/>
  <c r="AN20" i="5"/>
  <c r="AN49" i="5"/>
  <c r="AN39" i="5"/>
  <c r="AN48" i="5"/>
  <c r="AN19" i="5"/>
  <c r="AN36" i="5"/>
  <c r="AN28" i="5"/>
  <c r="AN21" i="5"/>
  <c r="AM6" i="5"/>
  <c r="AN44" i="5"/>
  <c r="AN16" i="5"/>
  <c r="AN8" i="5"/>
  <c r="AN60" i="5"/>
  <c r="AN14" i="5"/>
  <c r="AN56" i="5"/>
  <c r="AN46" i="5"/>
  <c r="AN42" i="5"/>
  <c r="AN37" i="5"/>
  <c r="AN15" i="5"/>
  <c r="AN53" i="5"/>
  <c r="AN29" i="5"/>
  <c r="AN40" i="5"/>
  <c r="AN13" i="5"/>
  <c r="AN41" i="5"/>
  <c r="AN27" i="5"/>
  <c r="AN52" i="5"/>
  <c r="AN45" i="5"/>
  <c r="AN47" i="5"/>
  <c r="AN61" i="5"/>
  <c r="AN54" i="5"/>
  <c r="AN24" i="5"/>
  <c r="AN6" i="5"/>
  <c r="AK6" i="5"/>
  <c r="AN23" i="5"/>
  <c r="BG6" i="4"/>
  <c r="BE6" i="4"/>
  <c r="T60" i="3"/>
  <c r="T44" i="3"/>
  <c r="T15" i="3"/>
  <c r="T8" i="3"/>
  <c r="T28" i="3"/>
  <c r="T39" i="3"/>
  <c r="T6" i="3"/>
  <c r="T57" i="3"/>
  <c r="T56" i="3"/>
  <c r="T46" i="3"/>
  <c r="T24" i="3"/>
  <c r="T61" i="3"/>
  <c r="T53" i="3"/>
  <c r="T26" i="3"/>
  <c r="T25" i="3"/>
  <c r="T47" i="3"/>
  <c r="T22" i="3"/>
  <c r="T42" i="3"/>
  <c r="T12" i="3"/>
  <c r="T49" i="3"/>
  <c r="T31" i="3"/>
  <c r="T35" i="3"/>
  <c r="T33" i="3"/>
  <c r="T23" i="3"/>
  <c r="T41" i="3"/>
  <c r="T43" i="3"/>
  <c r="T11" i="3"/>
  <c r="T29" i="3"/>
  <c r="T59" i="3"/>
  <c r="T13" i="3"/>
  <c r="T7" i="3"/>
  <c r="T19" i="3"/>
  <c r="T14" i="3"/>
  <c r="T21" i="3"/>
  <c r="T9" i="3"/>
  <c r="S6" i="3"/>
  <c r="T40" i="3"/>
  <c r="T52" i="3"/>
  <c r="T18" i="3"/>
  <c r="T48" i="3"/>
  <c r="T16" i="3"/>
  <c r="T62" i="3"/>
  <c r="T17" i="3"/>
  <c r="T30" i="3"/>
  <c r="T10" i="3"/>
  <c r="T34" i="3"/>
  <c r="T45" i="3"/>
  <c r="T20" i="3"/>
  <c r="T50" i="3"/>
  <c r="T54" i="3"/>
  <c r="T27" i="3"/>
  <c r="T37" i="3"/>
  <c r="T32" i="3"/>
  <c r="T36" i="3"/>
  <c r="T58" i="3"/>
  <c r="T38" i="3"/>
  <c r="T55" i="3"/>
  <c r="Q6" i="3"/>
  <c r="T51" i="3"/>
  <c r="AN55" i="3"/>
  <c r="AN14" i="3"/>
  <c r="AN54" i="3"/>
  <c r="AN43" i="3"/>
  <c r="AN13" i="3"/>
  <c r="AM6" i="3"/>
  <c r="AN6" i="3"/>
  <c r="AN27" i="3"/>
  <c r="AN16" i="3"/>
  <c r="AN22" i="3"/>
  <c r="AN46" i="3"/>
  <c r="AN42" i="3"/>
  <c r="AN62" i="3"/>
  <c r="AN52" i="3"/>
  <c r="AN8" i="3"/>
  <c r="AN58" i="3"/>
  <c r="AN60" i="3"/>
  <c r="AN40" i="3"/>
  <c r="AN41" i="3"/>
  <c r="AN51" i="3"/>
  <c r="AN59" i="3"/>
  <c r="AN23" i="3"/>
  <c r="AN53" i="3"/>
  <c r="AN20" i="3"/>
  <c r="AN33" i="3"/>
  <c r="AN56" i="3"/>
  <c r="AN26" i="3"/>
  <c r="AN25" i="3"/>
  <c r="AN48" i="3"/>
  <c r="AN19" i="3"/>
  <c r="AN44" i="3"/>
  <c r="AN57" i="3"/>
  <c r="AN39" i="3"/>
  <c r="AN36" i="3"/>
  <c r="AN32" i="3"/>
  <c r="AN15" i="3"/>
  <c r="AN10" i="3"/>
  <c r="AN24" i="3"/>
  <c r="AN34" i="3"/>
  <c r="AN12" i="3"/>
  <c r="AN50" i="3"/>
  <c r="AN37" i="3"/>
  <c r="AN49" i="3"/>
  <c r="AN61" i="3"/>
  <c r="AN35" i="3"/>
  <c r="AN38" i="3"/>
  <c r="AN31" i="3"/>
  <c r="AN17" i="3"/>
  <c r="AN47" i="3"/>
  <c r="AN21" i="3"/>
  <c r="AN29" i="3"/>
  <c r="AN30" i="3"/>
  <c r="AN9" i="3"/>
  <c r="AN45" i="3"/>
  <c r="AN18" i="3"/>
  <c r="AN28" i="3"/>
  <c r="AN7" i="3"/>
  <c r="AK6" i="3"/>
  <c r="AN11" i="3"/>
  <c r="I35" i="12"/>
  <c r="I36" i="12"/>
  <c r="I11" i="12"/>
  <c r="I12" i="12"/>
  <c r="I37" i="12"/>
  <c r="I55" i="12"/>
  <c r="I22" i="12"/>
  <c r="I19" i="12"/>
  <c r="I21" i="12"/>
  <c r="I56" i="12"/>
  <c r="I48" i="12"/>
  <c r="I30" i="12"/>
  <c r="I44" i="12"/>
  <c r="I43" i="12"/>
  <c r="H6" i="12"/>
  <c r="I57" i="12"/>
  <c r="I39" i="12"/>
  <c r="I40" i="12"/>
  <c r="I58" i="12"/>
  <c r="I47" i="12"/>
  <c r="I28" i="12"/>
  <c r="I61" i="12"/>
  <c r="I18" i="12"/>
  <c r="I62" i="12"/>
  <c r="I41" i="12"/>
  <c r="I24" i="12"/>
  <c r="I16" i="12"/>
  <c r="I27" i="12"/>
  <c r="I14" i="12"/>
  <c r="I9" i="12"/>
  <c r="I59" i="12"/>
  <c r="I51" i="12"/>
  <c r="I32" i="12"/>
  <c r="I7" i="12"/>
  <c r="I6" i="12"/>
  <c r="I54" i="12"/>
  <c r="I38" i="12"/>
  <c r="I42" i="12"/>
  <c r="I33" i="12"/>
  <c r="I17" i="12"/>
  <c r="I46" i="12"/>
  <c r="I26" i="12"/>
  <c r="I10" i="12"/>
  <c r="I20" i="12"/>
  <c r="I50" i="12"/>
  <c r="I45" i="12"/>
  <c r="I34" i="12"/>
  <c r="I15" i="12"/>
  <c r="I31" i="12"/>
  <c r="I8" i="12"/>
  <c r="I52" i="12"/>
  <c r="I23" i="12"/>
  <c r="I25" i="12"/>
  <c r="I53" i="12"/>
  <c r="I60" i="12"/>
  <c r="I29" i="12"/>
  <c r="I13" i="12"/>
  <c r="F6" i="12"/>
  <c r="I49" i="12"/>
  <c r="AD55" i="4"/>
  <c r="AD58" i="4"/>
  <c r="AD12" i="4"/>
  <c r="AD35" i="4"/>
  <c r="AD47" i="4"/>
  <c r="AD45" i="4"/>
  <c r="AD59" i="4"/>
  <c r="AD34" i="4"/>
  <c r="AD18" i="4"/>
  <c r="AD22" i="4"/>
  <c r="AD9" i="4"/>
  <c r="AD31" i="4"/>
  <c r="AD52" i="4"/>
  <c r="AD32" i="4"/>
  <c r="AD30" i="4"/>
  <c r="AD50" i="4"/>
  <c r="AD41" i="4"/>
  <c r="AD49" i="4"/>
  <c r="AD25" i="4"/>
  <c r="AD36" i="4"/>
  <c r="AD6" i="4"/>
  <c r="AD38" i="4"/>
  <c r="AD42" i="4"/>
  <c r="AD23" i="4"/>
  <c r="AD29" i="4"/>
  <c r="AD51" i="4"/>
  <c r="AD27" i="4"/>
  <c r="AD61" i="4"/>
  <c r="AD10" i="4"/>
  <c r="AD24" i="4"/>
  <c r="AD33" i="4"/>
  <c r="AD17" i="4"/>
  <c r="AD21" i="4"/>
  <c r="AD14" i="4"/>
  <c r="AD28" i="4"/>
  <c r="AD48" i="4"/>
  <c r="AD56" i="4"/>
  <c r="AD8" i="4"/>
  <c r="AD7" i="4"/>
  <c r="AD39" i="4"/>
  <c r="AD57" i="4"/>
  <c r="AD43" i="4"/>
  <c r="AD40" i="4"/>
  <c r="AD19" i="4"/>
  <c r="AD15" i="4"/>
  <c r="AD37" i="4"/>
  <c r="AD62" i="4"/>
  <c r="AD26" i="4"/>
  <c r="AD46" i="4"/>
  <c r="AD16" i="4"/>
  <c r="AD54" i="4"/>
  <c r="AD13" i="4"/>
  <c r="AD44" i="4"/>
  <c r="AD53" i="4"/>
  <c r="AC6" i="4"/>
  <c r="AD20" i="4"/>
  <c r="AD11" i="4"/>
  <c r="AA6" i="4"/>
  <c r="AD60" i="4"/>
  <c r="BH19" i="4"/>
  <c r="BH35" i="4"/>
  <c r="BH24" i="4"/>
  <c r="BH7" i="4"/>
  <c r="AX9" i="4"/>
  <c r="BH50" i="4"/>
  <c r="BH45" i="4"/>
  <c r="AX31" i="4"/>
  <c r="AX35" i="4"/>
  <c r="BH33" i="4"/>
  <c r="AX7" i="4"/>
  <c r="AX54" i="4"/>
  <c r="BH22" i="4"/>
  <c r="AX15" i="4"/>
  <c r="AX23" i="4"/>
  <c r="BH13" i="4"/>
  <c r="BH44" i="4"/>
  <c r="AX61" i="4"/>
  <c r="BH18" i="4"/>
  <c r="BH20" i="4"/>
  <c r="AX13" i="4"/>
  <c r="AX37" i="4"/>
  <c r="AX56" i="4"/>
  <c r="BH15" i="4"/>
  <c r="AX51" i="4"/>
  <c r="BH46" i="4"/>
  <c r="BH47" i="4"/>
  <c r="AX17" i="4"/>
  <c r="AX22" i="4"/>
  <c r="BH25" i="4"/>
  <c r="BH53" i="4"/>
  <c r="AX38" i="4"/>
  <c r="BH21" i="4"/>
  <c r="AX52" i="4"/>
  <c r="BH36" i="4"/>
  <c r="BH56" i="4"/>
  <c r="AX58" i="4"/>
  <c r="AX59" i="4"/>
  <c r="BH29" i="4"/>
  <c r="AX11" i="4"/>
  <c r="AX25" i="4"/>
  <c r="BH38" i="4"/>
  <c r="BH26" i="4"/>
  <c r="BH42" i="4"/>
  <c r="BH58" i="4"/>
  <c r="AX8" i="4"/>
  <c r="AX6" i="4"/>
  <c r="BH14" i="4"/>
  <c r="AX44" i="4"/>
  <c r="AW6" i="4"/>
  <c r="AX27" i="4"/>
  <c r="BH12" i="4"/>
  <c r="BH31" i="4"/>
  <c r="BH52" i="4"/>
  <c r="BH23" i="4"/>
  <c r="AX45" i="4"/>
  <c r="AX55" i="4"/>
  <c r="BH17" i="4"/>
  <c r="AX29" i="4"/>
  <c r="AX14" i="4"/>
  <c r="AX12" i="4"/>
  <c r="AX24" i="4"/>
  <c r="BH37" i="4"/>
  <c r="AX32" i="4"/>
  <c r="AX36" i="4"/>
  <c r="BH43" i="4"/>
  <c r="AX40" i="4"/>
  <c r="BH57" i="4"/>
  <c r="BH6" i="4"/>
  <c r="BH30" i="4"/>
  <c r="BH8" i="4"/>
  <c r="AX16" i="4"/>
  <c r="AX46" i="4"/>
  <c r="AX43" i="4"/>
  <c r="AX10" i="4"/>
  <c r="AX47" i="4"/>
  <c r="BH28" i="4"/>
  <c r="BH60" i="4"/>
  <c r="BH11" i="4"/>
  <c r="AX19" i="4"/>
  <c r="AX28" i="4"/>
  <c r="AX41" i="4"/>
  <c r="BH10" i="4"/>
  <c r="AX42" i="4"/>
  <c r="BH27" i="4"/>
  <c r="AX26" i="4"/>
  <c r="AX48" i="4"/>
  <c r="AX50" i="4"/>
  <c r="BH16" i="4"/>
  <c r="AX62" i="4"/>
  <c r="BH39" i="4"/>
  <c r="AX21" i="4"/>
  <c r="BH41" i="4"/>
  <c r="AX57" i="4"/>
  <c r="BH61" i="4"/>
  <c r="AX20" i="4"/>
  <c r="BH55" i="4"/>
  <c r="AX33" i="4"/>
  <c r="BH49" i="4"/>
  <c r="BH48" i="4"/>
  <c r="AX60" i="4"/>
  <c r="BH51" i="4"/>
  <c r="BH34" i="4"/>
  <c r="BH32" i="4"/>
  <c r="AX18" i="4"/>
  <c r="BH40" i="4"/>
  <c r="AX30" i="4"/>
  <c r="AX53" i="4"/>
  <c r="BH62" i="4"/>
  <c r="AX49" i="4"/>
  <c r="BH9" i="4"/>
  <c r="BH54" i="4"/>
  <c r="AX39" i="4"/>
  <c r="BH59" i="4"/>
  <c r="AU6" i="4"/>
  <c r="AX34" i="4"/>
  <c r="BG6" i="5"/>
  <c r="BE6" i="5"/>
</calcChain>
</file>

<file path=xl/sharedStrings.xml><?xml version="1.0" encoding="utf-8"?>
<sst xmlns="http://schemas.openxmlformats.org/spreadsheetml/2006/main" count="968" uniqueCount="89">
  <si>
    <t>学校名</t>
    <rPh sb="0" eb="3">
      <t>ガッコウメイ</t>
    </rPh>
    <phoneticPr fontId="1"/>
  </si>
  <si>
    <t>学年</t>
    <rPh sb="0" eb="2">
      <t>ガクネン</t>
    </rPh>
    <phoneticPr fontId="1"/>
  </si>
  <si>
    <t>取組回数</t>
    <rPh sb="0" eb="2">
      <t>トリクミ</t>
    </rPh>
    <rPh sb="2" eb="4">
      <t>カイスウ</t>
    </rPh>
    <phoneticPr fontId="1"/>
  </si>
  <si>
    <t>順位</t>
    <rPh sb="0" eb="2">
      <t>ジュンイ</t>
    </rPh>
    <phoneticPr fontId="1"/>
  </si>
  <si>
    <t>列1</t>
  </si>
  <si>
    <t>列2</t>
  </si>
  <si>
    <t>列3</t>
  </si>
  <si>
    <t>列4</t>
  </si>
  <si>
    <t>列5</t>
  </si>
  <si>
    <t>列6</t>
  </si>
  <si>
    <t>記録（回）</t>
    <rPh sb="0" eb="2">
      <t>キロク</t>
    </rPh>
    <rPh sb="3" eb="4">
      <t>カイ</t>
    </rPh>
    <phoneticPr fontId="1"/>
  </si>
  <si>
    <t>列42</t>
  </si>
  <si>
    <t>列43</t>
  </si>
  <si>
    <t>列52</t>
  </si>
  <si>
    <t>列53</t>
  </si>
  <si>
    <t>記録（秒）</t>
    <rPh sb="0" eb="2">
      <t>キロク</t>
    </rPh>
    <rPh sb="3" eb="4">
      <t>ビョウ</t>
    </rPh>
    <phoneticPr fontId="1"/>
  </si>
  <si>
    <t>クラス</t>
    <phoneticPr fontId="1"/>
  </si>
  <si>
    <t>列6</t>
    <rPh sb="0" eb="2">
      <t>ジュンイ</t>
    </rPh>
    <phoneticPr fontId="1"/>
  </si>
  <si>
    <t xml:space="preserve"> </t>
    <phoneticPr fontId="1"/>
  </si>
  <si>
    <t>1/21</t>
  </si>
  <si>
    <t xml:space="preserve"> </t>
    <phoneticPr fontId="1"/>
  </si>
  <si>
    <t>ドッジボールラリー</t>
    <phoneticPr fontId="1"/>
  </si>
  <si>
    <t>（金250以上、銀200以上、銅100以上）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</si>
  <si>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（金300以上、銀250以上、銅200以上）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</si>
  <si>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（金350以上、銀300以上、銅250以上）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</si>
  <si>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（金400以上、銀350以上、銅300以上）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</si>
  <si>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（金420以上、銀400以上、銅350以上）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</si>
  <si>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（金120以上、銀100以上、銅80以上）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8" eb="20">
      <t>イジョウ</t>
    </rPh>
    <phoneticPr fontId="1"/>
  </si>
  <si>
    <t>（金100以上、銀80以上、銅60以上）</t>
    <rPh sb="1" eb="2">
      <t>キン</t>
    </rPh>
    <rPh sb="5" eb="7">
      <t>イジョウ</t>
    </rPh>
    <rPh sb="8" eb="9">
      <t>ギン</t>
    </rPh>
    <rPh sb="11" eb="13">
      <t>イジョウ</t>
    </rPh>
    <rPh sb="14" eb="15">
      <t>ドウ</t>
    </rPh>
    <rPh sb="17" eb="19">
      <t>イジョウ</t>
    </rPh>
    <phoneticPr fontId="1"/>
  </si>
  <si>
    <t>（金12秒未満、銀15秒未満、銅18秒未満）</t>
    <rPh sb="1" eb="2">
      <t>キン</t>
    </rPh>
    <rPh sb="4" eb="5">
      <t>ビョウ</t>
    </rPh>
    <rPh sb="5" eb="7">
      <t>ミマン</t>
    </rPh>
    <rPh sb="8" eb="9">
      <t>ギン</t>
    </rPh>
    <rPh sb="11" eb="12">
      <t>ビョウ</t>
    </rPh>
    <rPh sb="12" eb="14">
      <t>ミマン</t>
    </rPh>
    <rPh sb="15" eb="16">
      <t>ドウ</t>
    </rPh>
    <rPh sb="18" eb="19">
      <t>ビョウ</t>
    </rPh>
    <rPh sb="19" eb="21">
      <t>ミマン</t>
    </rPh>
    <phoneticPr fontId="1"/>
  </si>
  <si>
    <t>（金10秒未満、銀13秒未満、銅16秒未満）</t>
    <rPh sb="1" eb="2">
      <t>キン</t>
    </rPh>
    <rPh sb="4" eb="5">
      <t>ビョウ</t>
    </rPh>
    <rPh sb="5" eb="7">
      <t>ミマン</t>
    </rPh>
    <rPh sb="8" eb="9">
      <t>ギン</t>
    </rPh>
    <rPh sb="11" eb="12">
      <t>ビョウ</t>
    </rPh>
    <rPh sb="12" eb="14">
      <t>ミマン</t>
    </rPh>
    <rPh sb="15" eb="16">
      <t>ドウ</t>
    </rPh>
    <rPh sb="18" eb="19">
      <t>ビョウ</t>
    </rPh>
    <rPh sb="19" eb="21">
      <t>ミマン</t>
    </rPh>
    <phoneticPr fontId="1"/>
  </si>
  <si>
    <t>（金11秒未満、銀14秒未満、銅17秒未満）</t>
    <rPh sb="1" eb="2">
      <t>キン</t>
    </rPh>
    <rPh sb="4" eb="5">
      <t>ビョウ</t>
    </rPh>
    <rPh sb="5" eb="7">
      <t>ミマン</t>
    </rPh>
    <rPh sb="8" eb="9">
      <t>ギン</t>
    </rPh>
    <rPh sb="11" eb="12">
      <t>ビョウ</t>
    </rPh>
    <rPh sb="12" eb="14">
      <t>ミマン</t>
    </rPh>
    <rPh sb="15" eb="16">
      <t>ドウ</t>
    </rPh>
    <rPh sb="18" eb="19">
      <t>ビョウ</t>
    </rPh>
    <rPh sb="19" eb="21">
      <t>ミマン</t>
    </rPh>
    <phoneticPr fontId="1"/>
  </si>
  <si>
    <t>クラス</t>
  </si>
  <si>
    <t>列22</t>
  </si>
  <si>
    <t>賞</t>
    <rPh sb="0" eb="1">
      <t>ショウ</t>
    </rPh>
    <phoneticPr fontId="1"/>
  </si>
  <si>
    <t>順位</t>
    <rPh sb="0" eb="2">
      <t>ジュンイ</t>
    </rPh>
    <phoneticPr fontId="1"/>
  </si>
  <si>
    <t>NO.</t>
  </si>
  <si>
    <t>NO.</t>
    <phoneticPr fontId="1"/>
  </si>
  <si>
    <t>（金200以上、銀100以上、銅50以上）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8" eb="20">
      <t>イジョウ</t>
    </rPh>
    <phoneticPr fontId="1"/>
  </si>
  <si>
    <t>1年</t>
    <rPh sb="1" eb="2">
      <t>ネン</t>
    </rPh>
    <phoneticPr fontId="1"/>
  </si>
  <si>
    <t>８の字とび</t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</si>
  <si>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</si>
  <si>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</si>
  <si>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</si>
  <si>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</si>
  <si>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</si>
  <si>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（金９0以上、銀７0以上、銅50以上）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6" eb="18">
      <t>イジョウ</t>
    </rPh>
    <phoneticPr fontId="1"/>
  </si>
  <si>
    <t>（金120以上、銀１00以上、銅８0以上）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8" eb="20">
      <t>イジョウ</t>
    </rPh>
    <phoneticPr fontId="1"/>
  </si>
  <si>
    <t>オリンピック選手にちょうせん</t>
    <rPh sb="6" eb="8">
      <t>センシュ</t>
    </rPh>
    <phoneticPr fontId="1"/>
  </si>
  <si>
    <t>オリンピック選手にちょうせん</t>
    <phoneticPr fontId="1"/>
  </si>
  <si>
    <t>オリンピック選手にちょうせん</t>
    <phoneticPr fontId="1"/>
  </si>
  <si>
    <t>みんなで輪くぐり</t>
  </si>
  <si>
    <t>みんなで輪くぐり</t>
    <phoneticPr fontId="1"/>
  </si>
  <si>
    <t>列44</t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</si>
  <si>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</si>
  <si>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</si>
  <si>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</si>
  <si>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（金2時間6分32秒未満、銀2時間13分45秒秒未満、銅2時間23分14秒未満）</t>
    <rPh sb="1" eb="2">
      <t>キン</t>
    </rPh>
    <rPh sb="3" eb="5">
      <t>ジカン</t>
    </rPh>
    <rPh sb="6" eb="7">
      <t>フン</t>
    </rPh>
    <rPh sb="9" eb="10">
      <t>ビョウ</t>
    </rPh>
    <rPh sb="10" eb="12">
      <t>ミマン</t>
    </rPh>
    <rPh sb="13" eb="14">
      <t>ギン</t>
    </rPh>
    <rPh sb="15" eb="17">
      <t>ジカン</t>
    </rPh>
    <rPh sb="19" eb="20">
      <t>フン</t>
    </rPh>
    <rPh sb="22" eb="23">
      <t>ビョウ</t>
    </rPh>
    <rPh sb="23" eb="24">
      <t>ビョウ</t>
    </rPh>
    <rPh sb="24" eb="26">
      <t>ミマン</t>
    </rPh>
    <rPh sb="27" eb="28">
      <t>ドウ</t>
    </rPh>
    <rPh sb="29" eb="31">
      <t>ジカン</t>
    </rPh>
    <rPh sb="33" eb="34">
      <t>フン</t>
    </rPh>
    <rPh sb="36" eb="37">
      <t>ビョウ</t>
    </rPh>
    <rPh sb="37" eb="39">
      <t>ミマン</t>
    </rPh>
    <phoneticPr fontId="1"/>
  </si>
  <si>
    <t>（金240以上、銀200以上、銅160以上）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</si>
  <si>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（金12000以上、銀10000以上、銅8000以上）</t>
    <rPh sb="1" eb="2">
      <t>キン</t>
    </rPh>
    <rPh sb="7" eb="9">
      <t>イジョウ</t>
    </rPh>
    <rPh sb="10" eb="11">
      <t>ギン</t>
    </rPh>
    <rPh sb="16" eb="18">
      <t>イジョウ</t>
    </rPh>
    <rPh sb="19" eb="20">
      <t>ドウ</t>
    </rPh>
    <rPh sb="24" eb="26">
      <t>イジョウ</t>
    </rPh>
    <phoneticPr fontId="1"/>
  </si>
  <si>
    <t>みんなでウオーキング</t>
  </si>
  <si>
    <t>みんなでウオーキング</t>
    <phoneticPr fontId="1"/>
  </si>
  <si>
    <t>みんなでウオーキング</t>
    <phoneticPr fontId="1"/>
  </si>
  <si>
    <t>あくりょく</t>
    <phoneticPr fontId="1"/>
  </si>
  <si>
    <t>（金12以上、銀10以上、銅8以上）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5" eb="17">
      <t>イジョウ</t>
    </rPh>
    <phoneticPr fontId="1"/>
  </si>
  <si>
    <t>（金15以上、銀13以上、銅11以上）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6" eb="18">
      <t>イジョウ</t>
    </rPh>
    <phoneticPr fontId="1"/>
  </si>
  <si>
    <t>（金20以上、銀１7以上、銅15 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7" eb="19">
      <t>イジョウ</t>
    </rPh>
    <phoneticPr fontId="1"/>
  </si>
  <si>
    <t>（金17以上、銀15以上、銅13 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7" eb="19">
      <t>イジョウ</t>
    </rPh>
    <phoneticPr fontId="1"/>
  </si>
  <si>
    <t>（金23 以上、銀20以上、銅17 以上）</t>
    <rPh sb="1" eb="2">
      <t>キン</t>
    </rPh>
    <rPh sb="5" eb="7">
      <t>イジョウ</t>
    </rPh>
    <rPh sb="8" eb="9">
      <t>ギン</t>
    </rPh>
    <rPh sb="11" eb="13">
      <t>イジョウ</t>
    </rPh>
    <rPh sb="14" eb="15">
      <t>ドウ</t>
    </rPh>
    <rPh sb="18" eb="20">
      <t>イジョウ</t>
    </rPh>
    <phoneticPr fontId="1"/>
  </si>
  <si>
    <t>（金26 以上、銀23以上、銅20以上）</t>
    <rPh sb="1" eb="2">
      <t>キン</t>
    </rPh>
    <rPh sb="5" eb="7">
      <t>イジョウ</t>
    </rPh>
    <rPh sb="8" eb="9">
      <t>ギン</t>
    </rPh>
    <rPh sb="11" eb="13">
      <t>イジョウ</t>
    </rPh>
    <rPh sb="14" eb="15">
      <t>ドウ</t>
    </rPh>
    <rPh sb="17" eb="19">
      <t>イジョウ</t>
    </rPh>
    <phoneticPr fontId="1"/>
  </si>
  <si>
    <t>提出先：</t>
    <rPh sb="0" eb="2">
      <t>テイシュツ</t>
    </rPh>
    <rPh sb="2" eb="3">
      <t>サキ</t>
    </rPh>
    <phoneticPr fontId="1"/>
  </si>
  <si>
    <t>hoken-taiiku@pref.saga.lg.jp</t>
  </si>
  <si>
    <t>列7</t>
  </si>
  <si>
    <t>列62</t>
  </si>
  <si>
    <t>列8</t>
  </si>
  <si>
    <t>列9</t>
  </si>
  <si>
    <t>列10</t>
  </si>
  <si>
    <t>たてわりでちょうせん８の字とび</t>
    <phoneticPr fontId="1"/>
  </si>
  <si>
    <t>列12</t>
  </si>
  <si>
    <t>提出日</t>
    <rPh sb="0" eb="2">
      <t>テイシュツ</t>
    </rPh>
    <rPh sb="2" eb="3">
      <t>ビ</t>
    </rPh>
    <phoneticPr fontId="1"/>
  </si>
  <si>
    <t>提出日</t>
    <rPh sb="0" eb="2">
      <t>テイシュツ</t>
    </rPh>
    <rPh sb="2" eb="3">
      <t>ビ</t>
    </rPh>
    <phoneticPr fontId="1"/>
  </si>
  <si>
    <t>記録（歩）</t>
    <rPh sb="0" eb="2">
      <t>キロク</t>
    </rPh>
    <rPh sb="3" eb="4">
      <t>ホ</t>
    </rPh>
    <phoneticPr fontId="1"/>
  </si>
  <si>
    <t>列12</t>
    <phoneticPr fontId="1"/>
  </si>
  <si>
    <t>記録（kg）</t>
  </si>
  <si>
    <t>記録（kg）</t>
    <rPh sb="0" eb="2">
      <t>キロク</t>
    </rPh>
    <phoneticPr fontId="1"/>
  </si>
  <si>
    <t>列32</t>
  </si>
  <si>
    <t>年</t>
    <rPh sb="0" eb="1">
      <t>ネン</t>
    </rPh>
    <phoneticPr fontId="1"/>
  </si>
  <si>
    <t>学校名(例　〇〇小、〇〇校等）</t>
    <rPh sb="0" eb="3">
      <t>ガッコウメイ</t>
    </rPh>
    <rPh sb="4" eb="5">
      <t>レイ</t>
    </rPh>
    <rPh sb="8" eb="9">
      <t>ショウ</t>
    </rPh>
    <rPh sb="12" eb="13">
      <t>コウ</t>
    </rPh>
    <rPh sb="13" eb="14">
      <t>トウ</t>
    </rPh>
    <phoneticPr fontId="1"/>
  </si>
  <si>
    <t>チーム・グループ・班名　等</t>
    <rPh sb="9" eb="10">
      <t>ハン</t>
    </rPh>
    <rPh sb="10" eb="11">
      <t>メイ</t>
    </rPh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</si>
</sst>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E1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FFD1"/>
        <bgColor indexed="64"/>
      </patternFill>
    </fill>
    <fill>
      <patternFill patternType="solid">
        <fgColor rgb="FFD6EBFE"/>
        <bgColor indexed="64"/>
      </patternFill>
    </fill>
    <fill>
      <patternFill patternType="solid">
        <fgColor rgb="FFEDE2F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ill="1">
      <alignment vertical="center"/>
    </xf>
    <xf numFmtId="0" fontId="8" fillId="0" borderId="0" xfId="0" quotePrefix="1" applyFont="1" applyFill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quotePrefix="1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shrinkToFit="1"/>
    </xf>
    <xf numFmtId="0" fontId="6" fillId="7" borderId="3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shrinkToFit="1"/>
    </xf>
    <xf numFmtId="0" fontId="6" fillId="8" borderId="3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3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56" fontId="0" fillId="3" borderId="5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8" borderId="10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0" fillId="6" borderId="3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518"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6600"/>
      <color rgb="FFEDE2F6"/>
      <color rgb="FFD6EBFE"/>
      <color rgb="FFABFFD1"/>
      <color rgb="FFFFFFCC"/>
      <color rgb="FFFFD5B9"/>
      <color rgb="FFFFFFE5"/>
      <color rgb="FFFFE6E1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テーブル5" displayName="テーブル5" ref="B4:J62" totalsRowShown="0" headerRowDxfId="517" dataDxfId="516" tableBorderDxfId="515">
  <autoFilter ref="B4:J62" xr:uid="{00000000-0009-0000-0100-000005000000}"/>
  <sortState xmlns:xlrd2="http://schemas.microsoft.com/office/spreadsheetml/2017/richdata2" ref="B5:J54">
    <sortCondition descending="1" ref="G5:G54"/>
  </sortState>
  <tableColumns count="9">
    <tableColumn id="1" xr3:uid="{00000000-0010-0000-0100-000001000000}" name="列1" dataDxfId="514"/>
    <tableColumn id="10" xr3:uid="{FDA4A7EC-B0E9-49AE-A4EE-C88C5DCB8780}" name="列12" dataDxfId="513"/>
    <tableColumn id="2" xr3:uid="{00000000-0010-0000-0100-000002000000}" name="列2" dataDxfId="512"/>
    <tableColumn id="7" xr3:uid="{17CB2C94-723E-4552-8536-9CDD1A1776EB}" name="列22" dataDxfId="511"/>
    <tableColumn id="4" xr3:uid="{00000000-0010-0000-0100-000004000000}" name="列4" dataDxfId="510"/>
    <tableColumn id="5" xr3:uid="{00000000-0010-0000-0100-000005000000}" name="列5" dataDxfId="509"/>
    <tableColumn id="9" xr3:uid="{A3378FA8-6D9D-4E34-87C0-A51E9495E44F}" name="列52" dataDxfId="508"/>
    <tableColumn id="3" xr3:uid="{2FB71112-B2AB-40A3-8C97-60C9265C4BE8}" name="列53" dataDxfId="507"/>
    <tableColumn id="8" xr3:uid="{C6753892-119F-4617-A8B1-E45EE240D107}" name="列6" dataDxfId="50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E4D57C7-BFD6-4FC5-A0A6-A68D24AB0B4D}" name="テーブル6464745" displayName="テーブル6464745" ref="AF4:AN62" totalsRowShown="0" headerRowDxfId="409" dataDxfId="408" tableBorderDxfId="407">
  <autoFilter ref="AF4:AN62" xr:uid="{F0BEDB4C-0E73-4EFD-B047-50E4193061CA}"/>
  <sortState xmlns:xlrd2="http://schemas.microsoft.com/office/spreadsheetml/2017/richdata2" ref="AF5:AN62">
    <sortCondition descending="1" ref="AK5:AK62"/>
  </sortState>
  <tableColumns count="9">
    <tableColumn id="1" xr3:uid="{6E7D9394-6C68-4733-A41F-9204F59CB888}" name="列1" dataDxfId="406"/>
    <tableColumn id="6" xr3:uid="{472B8C69-D09A-4028-A18F-53D0904612EF}" name="列12" dataDxfId="405"/>
    <tableColumn id="2" xr3:uid="{32BEC299-01A9-492A-997D-F5D5B1889954}" name="列2" dataDxfId="404"/>
    <tableColumn id="7" xr3:uid="{F3ADB70F-D760-4035-9203-24C4D580CD9D}" name="列3" dataDxfId="403"/>
    <tableColumn id="4" xr3:uid="{ED536406-68FC-4BA0-9FE1-2CDD8D9585D4}" name="列4" dataDxfId="402"/>
    <tableColumn id="5" xr3:uid="{0F83987F-0DCC-464F-8B98-6BBD881BD7F8}" name="列5" dataDxfId="401"/>
    <tableColumn id="8" xr3:uid="{E5901776-19D6-48C0-8030-E756E3ED3FEE}" name="列52" dataDxfId="400"/>
    <tableColumn id="9" xr3:uid="{82472A4B-2819-4AD1-BF41-3071AB6CCF19}" name="列53" dataDxfId="399"/>
    <tableColumn id="3" xr3:uid="{B136FEED-E20F-46BE-9280-6C6DC4DB569A}" name="列6" dataDxfId="39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28AFB48-BB03-46F1-8B00-0A0DFD4BE54E}" name="テーブル646474850" displayName="テーブル646474850" ref="AP4:AX62" totalsRowShown="0" headerRowDxfId="397" dataDxfId="396" tableBorderDxfId="395">
  <autoFilter ref="AP4:AX62" xr:uid="{136CFE95-AD00-43B7-86CA-28EF5CCD5D62}"/>
  <sortState xmlns:xlrd2="http://schemas.microsoft.com/office/spreadsheetml/2017/richdata2" ref="AP5:AX62">
    <sortCondition descending="1" ref="AU5:AU62"/>
  </sortState>
  <tableColumns count="9">
    <tableColumn id="1" xr3:uid="{2E160F1A-7F1B-4AB6-A1A6-7708BCB67F2E}" name="列1" dataDxfId="394"/>
    <tableColumn id="6" xr3:uid="{29155E88-3F6F-4BDB-97EF-21852C8C403F}" name="列12" dataDxfId="393"/>
    <tableColumn id="2" xr3:uid="{BC024C75-0D10-43A3-8678-74DD45B0D7DE}" name="列2" dataDxfId="392"/>
    <tableColumn id="7" xr3:uid="{0E4D862A-E890-438F-BAA1-29602E4A1DAC}" name="列3" dataDxfId="391"/>
    <tableColumn id="4" xr3:uid="{0E407F51-F9AB-433D-9588-167545FBFF65}" name="列4" dataDxfId="390"/>
    <tableColumn id="5" xr3:uid="{871D020C-15EB-4B49-8E94-B310655D49BE}" name="列5" dataDxfId="389"/>
    <tableColumn id="8" xr3:uid="{9345730E-44B5-4B86-9461-436EBD378A72}" name="列52" dataDxfId="388"/>
    <tableColumn id="9" xr3:uid="{05805AE4-BECE-4403-B6A8-B6699B1CBE1C}" name="列53" dataDxfId="387"/>
    <tableColumn id="3" xr3:uid="{F8B43AF3-6D45-4898-BCCB-7D81C1758821}" name="列6" dataDxfId="38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515B8ED-2410-4581-ADED-1F423E90EFAE}" name="テーブル64647484951" displayName="テーブル64647484951" ref="AZ4:BH62" totalsRowShown="0" headerRowDxfId="385" dataDxfId="384" tableBorderDxfId="383">
  <autoFilter ref="AZ4:BH62" xr:uid="{BE856AC6-471F-4288-89AC-E55ADE0FCAF6}"/>
  <sortState xmlns:xlrd2="http://schemas.microsoft.com/office/spreadsheetml/2017/richdata2" ref="AZ5:BH62">
    <sortCondition descending="1" ref="BE5:BE62"/>
  </sortState>
  <tableColumns count="9">
    <tableColumn id="1" xr3:uid="{7F735078-7A30-4604-AD13-654AF0A69777}" name="列1" dataDxfId="382"/>
    <tableColumn id="6" xr3:uid="{36E9FD00-17FD-4F45-9CC0-147B43EE5D4C}" name="列12" dataDxfId="381"/>
    <tableColumn id="2" xr3:uid="{F3EAFAC0-A940-4258-9715-D1CB7053F62F}" name="列2" dataDxfId="380"/>
    <tableColumn id="7" xr3:uid="{0D8DC9E0-712A-4BB1-9933-CDD1232DB766}" name="列3" dataDxfId="379"/>
    <tableColumn id="4" xr3:uid="{84336B4D-BBDE-44DC-A3B8-C3BBAE12E15E}" name="列4" dataDxfId="378"/>
    <tableColumn id="5" xr3:uid="{5FF7C914-64BD-45CF-8701-CE68BB4CCF36}" name="列5" dataDxfId="377"/>
    <tableColumn id="8" xr3:uid="{A9E0B2BD-DE80-4E7F-9FBC-37A926BE732E}" name="列52" dataDxfId="376"/>
    <tableColumn id="9" xr3:uid="{34D8DDF0-6579-4F5A-8BBD-867333937FF2}" name="列53" dataDxfId="375"/>
    <tableColumn id="3" xr3:uid="{19E9C857-8D2A-4B4F-81EF-4ECFCB8D9B8B}" name="列6" dataDxfId="37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AD592CC-3E16-48D9-97F1-C4064EC925A7}" name="テーブル646474557" displayName="テーブル646474557" ref="AF4:AN62" totalsRowShown="0" headerRowDxfId="373" dataDxfId="372" tableBorderDxfId="371">
  <autoFilter ref="AF4:AN62" xr:uid="{AE981A4B-A48C-4E9B-B5A2-29E6AF626A47}"/>
  <sortState xmlns:xlrd2="http://schemas.microsoft.com/office/spreadsheetml/2017/richdata2" ref="AF5:AN62">
    <sortCondition descending="1" ref="AK5:AK62"/>
  </sortState>
  <tableColumns count="9">
    <tableColumn id="1" xr3:uid="{8A2C9AFC-05D7-4D63-8DB2-9780222FF43E}" name="列1" dataDxfId="370"/>
    <tableColumn id="6" xr3:uid="{550FEDFF-1A67-49AF-9EF8-07116342B02A}" name="列12" dataDxfId="369"/>
    <tableColumn id="2" xr3:uid="{0BE340AF-C7BB-4701-A921-26674A61DE5C}" name="列2" dataDxfId="368"/>
    <tableColumn id="7" xr3:uid="{2179301B-535B-4DB0-BE83-9D478C1F9B73}" name="列3" dataDxfId="367"/>
    <tableColumn id="4" xr3:uid="{7D44506E-4106-43CC-A7E9-6AEF86FECE95}" name="列4" dataDxfId="366"/>
    <tableColumn id="5" xr3:uid="{92E2BA80-2A43-420D-974A-6517D21418CE}" name="列5" dataDxfId="365"/>
    <tableColumn id="8" xr3:uid="{8A9FB273-5815-4F1C-ABD6-C106C8BEDB3E}" name="列52" dataDxfId="364"/>
    <tableColumn id="9" xr3:uid="{322A1175-9C13-45FE-B02F-09B431DADF0A}" name="列53" dataDxfId="363"/>
    <tableColumn id="3" xr3:uid="{9F93C81F-0365-4CFC-94C3-09EF3A2624D4}" name="列6" dataDxfId="36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4D6A925-8838-4D80-835F-4497119495FC}" name="テーブル64647485058" displayName="テーブル64647485058" ref="AP4:AX62" totalsRowShown="0" headerRowDxfId="361" dataDxfId="360" tableBorderDxfId="359">
  <autoFilter ref="AP4:AX62" xr:uid="{9068603C-D633-42F6-8673-06EAFBC9DFAC}"/>
  <sortState xmlns:xlrd2="http://schemas.microsoft.com/office/spreadsheetml/2017/richdata2" ref="AP5:AX62">
    <sortCondition descending="1" ref="AU5:AU62"/>
  </sortState>
  <tableColumns count="9">
    <tableColumn id="1" xr3:uid="{ED8626D4-7E22-42B8-983C-624AB0DA2602}" name="列1" dataDxfId="358"/>
    <tableColumn id="6" xr3:uid="{21EAA548-F8DD-4FB6-AA15-F9A3F6303E60}" name="列12" dataDxfId="357"/>
    <tableColumn id="2" xr3:uid="{E5B45182-47B1-4820-9B44-A5A1D507F35B}" name="列2" dataDxfId="356"/>
    <tableColumn id="7" xr3:uid="{C2469232-F86E-4E3B-B22B-B9839F02040B}" name="列3" dataDxfId="355"/>
    <tableColumn id="4" xr3:uid="{89BFD677-1F1A-4702-9D23-65A608071C43}" name="列4" dataDxfId="354"/>
    <tableColumn id="5" xr3:uid="{4D9EE853-0852-4BDD-B155-5B948F0E285D}" name="列5" dataDxfId="353"/>
    <tableColumn id="8" xr3:uid="{683389FD-EBC5-4D2C-B634-272C5756F941}" name="列52" dataDxfId="352"/>
    <tableColumn id="9" xr3:uid="{0B301AB1-68D8-416B-99C9-F3719B98FA08}" name="列53" dataDxfId="351"/>
    <tableColumn id="3" xr3:uid="{600B26DF-E5EE-4459-949F-AEB8AA65282B}" name="列6" dataDxfId="35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EF1AD7C-91D0-40C4-B778-69281C7F12E6}" name="テーブル6464748495159" displayName="テーブル6464748495159" ref="AZ4:BH62" totalsRowShown="0" headerRowDxfId="349" dataDxfId="348" tableBorderDxfId="347">
  <autoFilter ref="AZ4:BH62" xr:uid="{517BE7BB-8753-4C31-A7DF-5E4E6D3C565B}"/>
  <sortState xmlns:xlrd2="http://schemas.microsoft.com/office/spreadsheetml/2017/richdata2" ref="AZ5:BH62">
    <sortCondition descending="1" ref="BE5:BE62"/>
  </sortState>
  <tableColumns count="9">
    <tableColumn id="1" xr3:uid="{C77633CE-B890-404B-9B4B-EDA65572D794}" name="列1" dataDxfId="346"/>
    <tableColumn id="6" xr3:uid="{8A072E5E-7129-479D-A121-DA8C1190C018}" name="列12" dataDxfId="345"/>
    <tableColumn id="2" xr3:uid="{C932C9B0-FF49-4461-9DBD-255750B59CCB}" name="列2" dataDxfId="344"/>
    <tableColumn id="7" xr3:uid="{E73584F5-5917-428A-B2F7-7EF8015BA9D2}" name="列3" dataDxfId="343"/>
    <tableColumn id="4" xr3:uid="{93BA7381-1C79-4241-91E7-45C8D7BC2DAE}" name="列4" dataDxfId="342"/>
    <tableColumn id="5" xr3:uid="{CF1FAD10-8E0F-4300-B19F-066B0F0E3460}" name="列5" dataDxfId="341"/>
    <tableColumn id="8" xr3:uid="{60D5FB1B-7FEF-4D4E-9034-274D6CD99A99}" name="列52" dataDxfId="340"/>
    <tableColumn id="9" xr3:uid="{C82B3FC6-1F8C-48B4-B544-A86174064E80}" name="列53" dataDxfId="339"/>
    <tableColumn id="3" xr3:uid="{66FECAB5-0CC4-42B2-83BF-02E2C3B34F2C}" name="列6" dataDxfId="338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9E04595-F92B-4A50-940C-38C9B97CA1F5}" name="テーブル59546167" displayName="テーブル59546167" ref="B4:J62" totalsRowShown="0" headerRowDxfId="337" dataDxfId="335" headerRowBorderDxfId="336" tableBorderDxfId="334">
  <autoFilter ref="B4:J62" xr:uid="{76626C0F-2C8B-4951-868D-727068F450C0}"/>
  <sortState xmlns:xlrd2="http://schemas.microsoft.com/office/spreadsheetml/2017/richdata2" ref="B5:J54">
    <sortCondition descending="1" ref="G5:G54"/>
  </sortState>
  <tableColumns count="9">
    <tableColumn id="1" xr3:uid="{DC0A39B0-97DA-4632-98EF-AEED7799901F}" name="列1" dataDxfId="333"/>
    <tableColumn id="6" xr3:uid="{189A62BD-8D2A-41E1-B5E6-C3EC5D850899}" name="列12" dataDxfId="332"/>
    <tableColumn id="2" xr3:uid="{47F74370-83DB-4BE2-A158-918C2AEBC51A}" name="列2" dataDxfId="331"/>
    <tableColumn id="7" xr3:uid="{91A7B9ED-8C22-4B85-8FFA-46B235554304}" name="列22" dataDxfId="330"/>
    <tableColumn id="4" xr3:uid="{6C9EF45F-E5E8-4536-A5E0-06B59EA38674}" name="列4" dataDxfId="329"/>
    <tableColumn id="5" xr3:uid="{7B984C7B-4E41-47DB-80BC-0690A2162B9D}" name="列5" dataDxfId="328"/>
    <tableColumn id="9" xr3:uid="{AA99D17F-5EEB-47E7-8152-349DEC25806C}" name="列52" dataDxfId="327"/>
    <tableColumn id="3" xr3:uid="{9F77DC36-35C6-44F1-BD0E-7A62F06F1B02}" name="列53" dataDxfId="326"/>
    <tableColumn id="8" xr3:uid="{B5D71296-8647-45BE-8AA4-A42AF051F913}" name="列6" dataDxfId="325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34F926E-819E-4D9E-8BEA-EE4E9DB59403}" name="テーブル610556268" displayName="テーブル610556268" ref="L4:T62" totalsRowShown="0" headerRowDxfId="324" dataDxfId="323" tableBorderDxfId="322">
  <autoFilter ref="L4:T62" xr:uid="{73F465B7-F661-4014-8660-D3A9DCE30124}"/>
  <sortState xmlns:xlrd2="http://schemas.microsoft.com/office/spreadsheetml/2017/richdata2" ref="L5:T62">
    <sortCondition descending="1" ref="Q5:Q62"/>
  </sortState>
  <tableColumns count="9">
    <tableColumn id="1" xr3:uid="{6160EB5A-F7E6-400A-BB45-FE7FC2534C7A}" name="列1" dataDxfId="321"/>
    <tableColumn id="6" xr3:uid="{5026CD73-806F-4486-8955-0966BCEEF67D}" name="列12" dataDxfId="320"/>
    <tableColumn id="2" xr3:uid="{DFAA7FF5-A3E9-466A-920F-4F895D4F5AAF}" name="列2" dataDxfId="319"/>
    <tableColumn id="7" xr3:uid="{61890044-0F99-4F51-ABA0-2CB217AE8B71}" name="列3" dataDxfId="318"/>
    <tableColumn id="4" xr3:uid="{6F4350BF-E596-4894-84BE-51829ACA4780}" name="列4" dataDxfId="317"/>
    <tableColumn id="5" xr3:uid="{05D2124B-8FC8-4D22-AFEA-87B47831E707}" name="列5" dataDxfId="316"/>
    <tableColumn id="8" xr3:uid="{C68C7A08-FF66-47CC-B0D7-C9143A783570}" name="列52" dataDxfId="315"/>
    <tableColumn id="9" xr3:uid="{0A047516-1D9E-43CB-B6DA-6C050161B143}" name="列53" dataDxfId="314"/>
    <tableColumn id="3" xr3:uid="{D595DB97-48D5-4F8F-8115-129C1F2734C4}" name="列6" dataDxfId="313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DA7E3BD-C7CF-406B-A4BE-72B59DBFF211}" name="テーブル64611566369" displayName="テーブル64611566369" ref="V4:AD62" totalsRowShown="0" headerRowDxfId="312" dataDxfId="311" tableBorderDxfId="310">
  <autoFilter ref="V4:AD62" xr:uid="{238914E3-5C49-424D-AAA7-AD6CD3CD6521}"/>
  <sortState xmlns:xlrd2="http://schemas.microsoft.com/office/spreadsheetml/2017/richdata2" ref="V5:AD62">
    <sortCondition descending="1" ref="AA5:AA62"/>
  </sortState>
  <tableColumns count="9">
    <tableColumn id="1" xr3:uid="{5740B6E4-671C-43E1-9D6B-A3F7C30AFBDA}" name="列1" dataDxfId="309"/>
    <tableColumn id="6" xr3:uid="{147F60B9-A793-40BE-8387-24BA6519EBA0}" name="列12" dataDxfId="308"/>
    <tableColumn id="2" xr3:uid="{A5E91BD9-7573-47DE-99D0-63B817E79507}" name="列2" dataDxfId="307"/>
    <tableColumn id="7" xr3:uid="{6CDAA62E-4D69-499E-9413-A292BA645C46}" name="列3" dataDxfId="306"/>
    <tableColumn id="4" xr3:uid="{C7A30CCE-C250-4B85-8337-7E60F73D1923}" name="列4" dataDxfId="305"/>
    <tableColumn id="5" xr3:uid="{501D0D2B-D048-4A43-B42F-E6B67EEC9DB6}" name="列5" dataDxfId="304"/>
    <tableColumn id="8" xr3:uid="{D7BF7581-E85B-46EB-BCCB-CACE89ECA30E}" name="列52" dataDxfId="303"/>
    <tableColumn id="9" xr3:uid="{4677EF44-F979-4456-AB1C-731EB93ECE80}" name="列53" dataDxfId="302"/>
    <tableColumn id="3" xr3:uid="{DD3DFA79-5B0C-4BAB-9894-25387711F2F6}" name="列6" dataDxfId="301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CE8A359-C6BB-4F94-A117-450C555F0B23}" name="テーブル595461" displayName="テーブル595461" ref="B4:M62" totalsRowShown="0" headerRowDxfId="300" dataDxfId="298" headerRowBorderDxfId="299" tableBorderDxfId="297">
  <autoFilter ref="B4:M62" xr:uid="{BD6B1453-05E0-49D8-B4F1-7BB6B47F9AD6}"/>
  <sortState xmlns:xlrd2="http://schemas.microsoft.com/office/spreadsheetml/2017/richdata2" ref="B5:M54">
    <sortCondition descending="1" ref="J5:J54"/>
  </sortState>
  <tableColumns count="12">
    <tableColumn id="1" xr3:uid="{00F7A0FE-EAFD-47E3-8B05-07C83063CFC3}" name="列1" dataDxfId="296"/>
    <tableColumn id="12" xr3:uid="{9A947301-CE02-4389-83CC-6F3E66E75C03}" name="列12" dataDxfId="295"/>
    <tableColumn id="2" xr3:uid="{3D82FCBE-81B2-4A62-A3DD-CC689EFE89B1}" name="列2" dataDxfId="294"/>
    <tableColumn id="7" xr3:uid="{038864EB-C17B-47F1-9DC5-8A01D88B3677}" name="列3" dataDxfId="293"/>
    <tableColumn id="4" xr3:uid="{09F7FCCC-5F0C-488D-BC37-C951AC68016C}" name="列4" dataDxfId="292"/>
    <tableColumn id="6" xr3:uid="{B9CE70E5-F56A-49BE-94C8-2D6D716289E9}" name="列5" dataDxfId="291"/>
    <tableColumn id="10" xr3:uid="{1C0C3B14-5E49-40EB-A4C0-B9650E9A255E}" name="列6" dataDxfId="290"/>
    <tableColumn id="11" xr3:uid="{66428624-6CA2-4828-B76D-98D73B6E8047}" name="列7" dataDxfId="289"/>
    <tableColumn id="5" xr3:uid="{ED6F6425-71DA-4558-9975-443D3DF6C456}" name="列8" dataDxfId="288"/>
    <tableColumn id="9" xr3:uid="{D49BFA90-8EB9-4197-A950-BF90DABC8890}" name="列9" dataDxfId="287"/>
    <tableColumn id="3" xr3:uid="{DF627878-81B9-45F8-9CB0-E10A9137E68C}" name="列10" dataDxfId="286"/>
    <tableColumn id="8" xr3:uid="{71C21E39-44C0-4FD8-A49D-9B19C7CE1543}" name="列62" dataDxfId="28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テーブル6" displayName="テーブル6" ref="L4:T63" totalsRowShown="0" headerRowDxfId="505" dataDxfId="504" tableBorderDxfId="503">
  <autoFilter ref="L4:T63" xr:uid="{00000000-0009-0000-0100-000006000000}"/>
  <sortState xmlns:xlrd2="http://schemas.microsoft.com/office/spreadsheetml/2017/richdata2" ref="L5:T62">
    <sortCondition descending="1" ref="Q5:Q62"/>
  </sortState>
  <tableColumns count="9">
    <tableColumn id="1" xr3:uid="{00000000-0010-0000-0200-000001000000}" name="列1" dataDxfId="502"/>
    <tableColumn id="10" xr3:uid="{90BD136A-7BFB-4CC9-87C8-75C159FB717B}" name="列12" dataDxfId="501"/>
    <tableColumn id="2" xr3:uid="{00000000-0010-0000-0200-000002000000}" name="列2" dataDxfId="500"/>
    <tableColumn id="7" xr3:uid="{66255B96-BC56-4A23-903C-5D985B53F448}" name="列3" dataDxfId="499"/>
    <tableColumn id="4" xr3:uid="{00000000-0010-0000-0200-000004000000}" name="列4" dataDxfId="498"/>
    <tableColumn id="5" xr3:uid="{00000000-0010-0000-0200-000005000000}" name="列5" dataDxfId="497"/>
    <tableColumn id="8" xr3:uid="{235DD382-A9FC-4741-AF0C-93A61BE7A481}" name="列52" dataDxfId="496"/>
    <tableColumn id="9" xr3:uid="{E22B85C7-A719-4F30-B635-62DB4F4594A1}" name="列53" dataDxfId="495"/>
    <tableColumn id="3" xr3:uid="{00000000-0010-0000-0200-000003000000}" name="列6" dataDxfId="49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A7F9533-E5F9-4803-BEE4-B08B1DC1DB3F}" name="テーブル6105562" displayName="テーブル6105562" ref="O4:Z181" totalsRowShown="0" headerRowDxfId="284" dataDxfId="283" tableBorderDxfId="282">
  <autoFilter ref="O4:Z181" xr:uid="{0D289187-3185-49E5-AF30-1F23F04656CF}"/>
  <sortState xmlns:xlrd2="http://schemas.microsoft.com/office/spreadsheetml/2017/richdata2" ref="O5:Z62">
    <sortCondition descending="1" ref="W5:W62"/>
  </sortState>
  <tableColumns count="12">
    <tableColumn id="1" xr3:uid="{7FB5F699-31C1-4712-B68E-B3B6D37C9A4B}" name="列1" dataDxfId="281"/>
    <tableColumn id="6" xr3:uid="{60D00B29-6354-4DE4-9456-2F1FCF40D08C}" name="列12" dataDxfId="280"/>
    <tableColumn id="2" xr3:uid="{25D975D8-A2D3-48BF-A9DF-281CAE48DDB1}" name="列2" dataDxfId="279"/>
    <tableColumn id="7" xr3:uid="{DB9C042E-D369-4156-9682-597E408F0E18}" name="列3" dataDxfId="278"/>
    <tableColumn id="4" xr3:uid="{37E44205-2FC4-401D-9864-D1E59809B216}" name="列4" dataDxfId="277"/>
    <tableColumn id="10" xr3:uid="{9244AD16-EE1F-4F23-A27C-391256C28429}" name="列42" dataDxfId="276"/>
    <tableColumn id="11" xr3:uid="{D9DA282A-83DB-47EA-8FC5-1CE9BBDF81D1}" name="列43" dataDxfId="275"/>
    <tableColumn id="12" xr3:uid="{5988BBF1-7755-441E-B608-E8CEB8958BC7}" name="列44" dataDxfId="274"/>
    <tableColumn id="5" xr3:uid="{ED08AF55-96E7-4D7F-B207-286E4F726850}" name="列5" dataDxfId="273"/>
    <tableColumn id="8" xr3:uid="{B471D477-7999-4335-BD47-D8E06BECF4F5}" name="列52" dataDxfId="272"/>
    <tableColumn id="9" xr3:uid="{5284B1E0-BE69-470C-9C0C-99B5AEA679BC}" name="列53" dataDxfId="271"/>
    <tableColumn id="3" xr3:uid="{88C918D5-D71D-4697-87D3-390CC88C67E2}" name="列6" dataDxfId="27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A24313C-9236-4955-8E0F-A9EF9FA1836E}" name="テーブル646115663" displayName="テーブル646115663" ref="AB4:AM62" totalsRowShown="0" headerRowDxfId="269" dataDxfId="268" tableBorderDxfId="267">
  <autoFilter ref="AB4:AM62" xr:uid="{662969C4-04E1-451C-A970-C57064304E4C}"/>
  <sortState xmlns:xlrd2="http://schemas.microsoft.com/office/spreadsheetml/2017/richdata2" ref="AB5:AM62">
    <sortCondition descending="1" ref="AJ5:AJ62"/>
  </sortState>
  <tableColumns count="12">
    <tableColumn id="1" xr3:uid="{80FD6CC8-E050-454F-91E3-7FA6177312AB}" name="列1" dataDxfId="266"/>
    <tableColumn id="6" xr3:uid="{F2BA56B3-8B28-4DAB-9C53-42FFBF9A0BAC}" name="列12" dataDxfId="265"/>
    <tableColumn id="2" xr3:uid="{5BE5A6AB-FC5B-4A3D-8405-4E99F213136C}" name="列2" dataDxfId="264"/>
    <tableColumn id="7" xr3:uid="{48C1D328-D448-4C0C-B3D7-D7D89AAD2D66}" name="列3" dataDxfId="263"/>
    <tableColumn id="4" xr3:uid="{3453EDC2-C2E5-490F-A491-8A01BCD4B897}" name="列4" dataDxfId="262"/>
    <tableColumn id="13" xr3:uid="{B3497779-6A63-47AE-8BE3-E73052ECA26D}" name="列42" dataDxfId="261"/>
    <tableColumn id="14" xr3:uid="{FBEBC57F-AFFB-47AA-8F7E-8E176CB7432F}" name="列43" dataDxfId="260"/>
    <tableColumn id="15" xr3:uid="{0C250A5B-2E8C-402E-852D-5D909AC0D1AF}" name="列44" dataDxfId="259"/>
    <tableColumn id="5" xr3:uid="{44D196CC-631B-403C-9E4A-13BFA1A1BC7A}" name="列5" dataDxfId="258"/>
    <tableColumn id="8" xr3:uid="{125CFB5A-6273-487E-BBA4-89C1D7FC2019}" name="列52" dataDxfId="257"/>
    <tableColumn id="9" xr3:uid="{4740C430-D2F7-434B-85E3-4D4D288B79CD}" name="列53" dataDxfId="256"/>
    <tableColumn id="3" xr3:uid="{3892BE35-F411-42CC-95B4-093F5FC92A0E}" name="列6" dataDxfId="255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B7AAF87-8847-4135-BAEA-B115B5727423}" name="テーブル64647455764" displayName="テーブル64647455764" ref="AO4:AZ62" totalsRowShown="0" headerRowDxfId="254" dataDxfId="253" tableBorderDxfId="252">
  <autoFilter ref="AO4:AZ62" xr:uid="{7BB68FE1-B7DD-4377-A91A-B0806D2550ED}"/>
  <sortState xmlns:xlrd2="http://schemas.microsoft.com/office/spreadsheetml/2017/richdata2" ref="AO5:AZ62">
    <sortCondition descending="1" ref="AW5:AW62"/>
  </sortState>
  <tableColumns count="12">
    <tableColumn id="1" xr3:uid="{F485B56A-AA83-4CCE-9E14-0735184EBD7C}" name="列1" dataDxfId="251"/>
    <tableColumn id="6" xr3:uid="{13E3DC10-EA6D-4BBC-B8C6-157ADB979337}" name="列12" dataDxfId="250"/>
    <tableColumn id="2" xr3:uid="{8B46EB68-051F-43F1-B4C8-91819C67720E}" name="列2" dataDxfId="249"/>
    <tableColumn id="7" xr3:uid="{C7A39030-B267-450A-A1F9-37F03FFC3F73}" name="列3" dataDxfId="248"/>
    <tableColumn id="4" xr3:uid="{A63F764A-3C97-46A9-A9E0-B62C4B76A349}" name="列4" dataDxfId="247"/>
    <tableColumn id="10" xr3:uid="{F5FB8BBF-A051-462D-80CA-42DAF30B7B8E}" name="列42" dataDxfId="246"/>
    <tableColumn id="11" xr3:uid="{0280AFEB-E2D3-49B5-BC5B-D0C6ABF967A9}" name="列43" dataDxfId="245"/>
    <tableColumn id="12" xr3:uid="{02DBFE16-250F-4EEE-9DDD-39479EE8A83C}" name="列44" dataDxfId="244"/>
    <tableColumn id="5" xr3:uid="{D966A70F-431E-46A5-A97E-894C814BC2DE}" name="列5" dataDxfId="243"/>
    <tableColumn id="8" xr3:uid="{C858A589-368C-4DA4-A95F-D2E65D24E95D}" name="列52" dataDxfId="242"/>
    <tableColumn id="9" xr3:uid="{0B6CDBE6-6C52-44DA-88AC-275B8C804DAF}" name="列53" dataDxfId="241"/>
    <tableColumn id="3" xr3:uid="{D9A2BD2F-C59D-41B5-8F8F-CBAC1681F9BF}" name="列6" dataDxfId="240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12459B4-F96E-4144-9F05-566F03655925}" name="テーブル6464748505865" displayName="テーブル6464748505865" ref="BB4:BM62" totalsRowShown="0" headerRowDxfId="239" dataDxfId="238" tableBorderDxfId="237">
  <autoFilter ref="BB4:BM62" xr:uid="{83574DBE-93DD-4C32-B70E-41B9ED5AA5A8}"/>
  <sortState xmlns:xlrd2="http://schemas.microsoft.com/office/spreadsheetml/2017/richdata2" ref="BB5:BM62">
    <sortCondition descending="1" ref="BJ5:BJ62"/>
  </sortState>
  <tableColumns count="12">
    <tableColumn id="1" xr3:uid="{73086D05-0CF3-455A-8E1B-6BB6708FBEAF}" name="列1" dataDxfId="236"/>
    <tableColumn id="6" xr3:uid="{EA091F35-F05B-4ACB-8A8C-A70C65EF7C05}" name="列12" dataDxfId="235"/>
    <tableColumn id="2" xr3:uid="{1FA643A2-ABD7-4F3B-AC8F-CE102DDBBC0A}" name="列2" dataDxfId="234"/>
    <tableColumn id="7" xr3:uid="{C869E1B3-8142-4A8B-B96C-EACBA227A51F}" name="列3" dataDxfId="233"/>
    <tableColumn id="4" xr3:uid="{84946A6E-5BD6-4EC8-8C04-0F0991135DCD}" name="列4" dataDxfId="232"/>
    <tableColumn id="10" xr3:uid="{747F8AC0-3D83-4D04-BAEC-ADB07D636452}" name="列42" dataDxfId="231"/>
    <tableColumn id="11" xr3:uid="{059AD927-F151-4BD3-8597-B15735E1E99A}" name="列43" dataDxfId="230"/>
    <tableColumn id="12" xr3:uid="{1C1B3691-51A2-40AE-B5AD-FD54B27761CC}" name="列44" dataDxfId="229"/>
    <tableColumn id="5" xr3:uid="{1FA13E37-CA5F-4C8D-BF3E-61751C93F491}" name="列5" dataDxfId="228"/>
    <tableColumn id="8" xr3:uid="{18438965-731A-415F-98AF-D9780AF9BDB0}" name="列52" dataDxfId="227"/>
    <tableColumn id="9" xr3:uid="{78AE0463-B16D-41BD-85C0-9D719D89A18C}" name="列53" dataDxfId="226"/>
    <tableColumn id="3" xr3:uid="{A246CCCB-ACDD-4768-8A32-3DDCEC52945C}" name="列6" dataDxfId="225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753E1D3-93A3-4BE7-AEE5-E6CA8C68E5E9}" name="テーブル646474849515966" displayName="テーブル646474849515966" ref="BO4:BZ62" totalsRowShown="0" headerRowDxfId="224" dataDxfId="223" tableBorderDxfId="222">
  <autoFilter ref="BO4:BZ62" xr:uid="{B04E9AE0-C314-44F7-8D29-91B3CA001C32}"/>
  <sortState xmlns:xlrd2="http://schemas.microsoft.com/office/spreadsheetml/2017/richdata2" ref="BO5:BZ62">
    <sortCondition descending="1" ref="BW5:BW62"/>
  </sortState>
  <tableColumns count="12">
    <tableColumn id="1" xr3:uid="{1A2DC63B-5154-4844-B65D-487E02E0F0E4}" name="列1" dataDxfId="221"/>
    <tableColumn id="6" xr3:uid="{ADF6E428-A13B-4C9D-9854-FACDAB0707DC}" name="列12" dataDxfId="220"/>
    <tableColumn id="2" xr3:uid="{35EC064E-5C4B-4B9A-980C-20EC61D07349}" name="列2" dataDxfId="219"/>
    <tableColumn id="7" xr3:uid="{4AA5CCB2-355B-42A2-96CA-91818A7674CF}" name="列3" dataDxfId="218"/>
    <tableColumn id="4" xr3:uid="{91EDC53E-59D2-4740-A269-3408520AAC81}" name="列4" dataDxfId="217"/>
    <tableColumn id="10" xr3:uid="{D08D2520-E1C1-4875-A27A-475BB3E656BD}" name="列42" dataDxfId="216"/>
    <tableColumn id="11" xr3:uid="{C5568895-C023-4CBA-9338-7EE2A99B3A4D}" name="列43" dataDxfId="215"/>
    <tableColumn id="12" xr3:uid="{4C6397E8-CBC0-4EA0-BB21-0002A1272008}" name="列44" dataDxfId="214"/>
    <tableColumn id="5" xr3:uid="{FD9D4F2C-7EB8-4E4D-B7B4-852C191CE69B}" name="列5" dataDxfId="213"/>
    <tableColumn id="8" xr3:uid="{D7190373-5825-4F84-B0F0-F34B0050305D}" name="列52" dataDxfId="212"/>
    <tableColumn id="9" xr3:uid="{EC896349-3C23-4CAB-B32A-2E53B578A4C5}" name="列53" dataDxfId="211"/>
    <tableColumn id="3" xr3:uid="{24694B97-BE5E-465C-B97E-DE42EDA0D97C}" name="列6" dataDxfId="21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805AAC7-DD87-4402-B202-D0EAA3BFBD4D}" name="テーブル585" displayName="テーブル585" ref="B4:J62" totalsRowShown="0" headerRowDxfId="209" dataDxfId="208" tableBorderDxfId="207">
  <autoFilter ref="B4:J62" xr:uid="{CFFE79D2-FB24-4736-ADE7-488BC816645B}"/>
  <sortState xmlns:xlrd2="http://schemas.microsoft.com/office/spreadsheetml/2017/richdata2" ref="B5:J54">
    <sortCondition descending="1" ref="G5:G54"/>
  </sortState>
  <tableColumns count="9">
    <tableColumn id="1" xr3:uid="{05980335-0687-475B-8CC3-78262CC71458}" name="列1" dataDxfId="206"/>
    <tableColumn id="6" xr3:uid="{8DCAAC22-4640-48B7-90A5-B4F6F04B4C54}" name="列12" dataDxfId="205"/>
    <tableColumn id="2" xr3:uid="{31545463-B27D-4C02-8E51-E8B8AED1E04B}" name="列2" dataDxfId="204"/>
    <tableColumn id="7" xr3:uid="{B418975C-746C-45BE-96E9-0A071E07BD52}" name="列22" dataDxfId="203"/>
    <tableColumn id="4" xr3:uid="{941BD976-913B-4862-A0FB-F32D88AF9E85}" name="列4" dataDxfId="202"/>
    <tableColumn id="5" xr3:uid="{7EA15F66-E261-4DB2-ACEC-5C00CA48FE72}" name="列5" dataDxfId="201"/>
    <tableColumn id="9" xr3:uid="{4E2422D8-7F51-43D0-BFF0-4BF96BF9B9F6}" name="列52" dataDxfId="200"/>
    <tableColumn id="3" xr3:uid="{C11D5504-1968-40EA-9641-4A13B6875181}" name="列53" dataDxfId="199"/>
    <tableColumn id="8" xr3:uid="{820B9F79-4125-423A-AF7D-55361D522E2C}" name="列6" dataDxfId="198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B346744-3295-417A-AB57-813D992A4C05}" name="テーブル686" displayName="テーブル686" ref="L4:T62" totalsRowShown="0" headerRowDxfId="197" dataDxfId="196" tableBorderDxfId="195">
  <autoFilter ref="L4:T62" xr:uid="{D97C10A4-E36F-49D9-938B-27119F943DA3}"/>
  <sortState xmlns:xlrd2="http://schemas.microsoft.com/office/spreadsheetml/2017/richdata2" ref="L5:T62">
    <sortCondition descending="1" ref="Q5:Q62"/>
  </sortState>
  <tableColumns count="9">
    <tableColumn id="1" xr3:uid="{BC4FDDF8-9EDA-4CAB-9576-88FEFD37ED77}" name="列1" dataDxfId="194"/>
    <tableColumn id="6" xr3:uid="{9B09D1D9-45EA-49FA-BE7D-4F10009AEC0D}" name="列12" dataDxfId="193"/>
    <tableColumn id="2" xr3:uid="{4752583F-50EE-4A3C-9B43-0FF88E10A074}" name="列2" dataDxfId="192"/>
    <tableColumn id="7" xr3:uid="{99F2389A-D375-48E0-9792-07439B731BB4}" name="列3" dataDxfId="191"/>
    <tableColumn id="4" xr3:uid="{8BE1F370-5483-4B98-B946-C3DCDAB87358}" name="列4" dataDxfId="190"/>
    <tableColumn id="5" xr3:uid="{B883BDEC-0A6B-4E7A-8E31-A421584DF825}" name="列5" dataDxfId="189"/>
    <tableColumn id="8" xr3:uid="{9117649F-CAD7-4812-A863-4720EABBCDFA}" name="列52" dataDxfId="188"/>
    <tableColumn id="9" xr3:uid="{0792F6CF-C2D0-48FB-9F74-66525E703B84}" name="列53" dataDxfId="187"/>
    <tableColumn id="3" xr3:uid="{E0E8F0B6-40C2-4926-8731-4B3636E50A30}" name="列6" dataDxfId="186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5B62495-39C1-462B-BF6E-C9DA0186C114}" name="テーブル64687" displayName="テーブル64687" ref="V4:AD62" totalsRowShown="0" headerRowDxfId="185" dataDxfId="184" tableBorderDxfId="183">
  <autoFilter ref="V4:AD62" xr:uid="{2128F914-B307-415A-82E9-A112CAF331A2}"/>
  <sortState xmlns:xlrd2="http://schemas.microsoft.com/office/spreadsheetml/2017/richdata2" ref="V5:AD62">
    <sortCondition descending="1" ref="AA5:AA62"/>
  </sortState>
  <tableColumns count="9">
    <tableColumn id="1" xr3:uid="{77C21A3A-114A-4FD5-AD1A-C8C4575418CA}" name="列1" dataDxfId="182"/>
    <tableColumn id="6" xr3:uid="{6926F57D-CD40-4792-9DFE-0026899B25F3}" name="列12" dataDxfId="181"/>
    <tableColumn id="2" xr3:uid="{7E231437-AB7B-4DF9-B044-ED8F8AE1055C}" name="列2" dataDxfId="180"/>
    <tableColumn id="7" xr3:uid="{B06376CE-6E48-405C-AB01-F7990D16450C}" name="列3" dataDxfId="179"/>
    <tableColumn id="4" xr3:uid="{16A0213B-D944-4057-9F15-FF370E165183}" name="列4" dataDxfId="178"/>
    <tableColumn id="5" xr3:uid="{144F1BE8-6D8A-4462-BF93-4BE042BC23A2}" name="列5" dataDxfId="177"/>
    <tableColumn id="8" xr3:uid="{40825E9F-0B31-4493-9132-85C27C228648}" name="列52" dataDxfId="176"/>
    <tableColumn id="9" xr3:uid="{298C71C3-26F3-4195-87C4-A491DD0D2001}" name="列53" dataDxfId="175"/>
    <tableColumn id="3" xr3:uid="{0A84DBA1-2724-46B9-817F-35B9636A9E76}" name="列6" dataDxfId="174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28676F5F-3784-44ED-B684-0270CDDBA980}" name="テーブル6464788" displayName="テーブル6464788" ref="AF4:AN62" totalsRowShown="0" headerRowDxfId="173" dataDxfId="172" tableBorderDxfId="171">
  <autoFilter ref="AF4:AN62" xr:uid="{616A5157-3C6A-4DE4-AD00-39A97911A032}"/>
  <sortState xmlns:xlrd2="http://schemas.microsoft.com/office/spreadsheetml/2017/richdata2" ref="AF5:AN62">
    <sortCondition descending="1" ref="AK5:AK62"/>
  </sortState>
  <tableColumns count="9">
    <tableColumn id="1" xr3:uid="{4DA473E0-94A6-41E0-95C8-95B3B561D034}" name="列1" dataDxfId="170"/>
    <tableColumn id="6" xr3:uid="{DB8CAA17-017B-4BB3-AF77-C3334B13FFFD}" name="列12" dataDxfId="169"/>
    <tableColumn id="2" xr3:uid="{98875566-BF1D-4A0D-9B47-8CA3F0363B65}" name="列2" dataDxfId="168"/>
    <tableColumn id="7" xr3:uid="{BC047532-A688-4D12-A68B-59588B79FF9F}" name="列3" dataDxfId="167"/>
    <tableColumn id="4" xr3:uid="{7D101185-8E8B-4089-B149-F42693E9AAAB}" name="列4" dataDxfId="166"/>
    <tableColumn id="5" xr3:uid="{05E52319-BCB0-4DB2-AA58-2D05C7EF9F1F}" name="列5" dataDxfId="165"/>
    <tableColumn id="8" xr3:uid="{BB12DE37-5F93-4083-A6D9-4B995CEA0495}" name="列52" dataDxfId="164"/>
    <tableColumn id="9" xr3:uid="{FD7AA07C-9C1C-4A6C-AA95-06760FE74BDD}" name="列53" dataDxfId="163"/>
    <tableColumn id="3" xr3:uid="{29D2E296-72C3-4582-AC00-B40348EA9F59}" name="列6" dataDxfId="162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87D208C-B977-427C-A9D5-3F97F809CA51}" name="テーブル646474889" displayName="テーブル646474889" ref="AP4:AX62" totalsRowShown="0" headerRowDxfId="161" dataDxfId="160" tableBorderDxfId="159">
  <autoFilter ref="AP4:AX62" xr:uid="{EF6A7FFD-FA11-43DA-B994-FD5456ECFF9A}"/>
  <sortState xmlns:xlrd2="http://schemas.microsoft.com/office/spreadsheetml/2017/richdata2" ref="AP5:AX62">
    <sortCondition descending="1" ref="AU5:AU62"/>
  </sortState>
  <tableColumns count="9">
    <tableColumn id="1" xr3:uid="{9EDB3841-A36C-493A-AF9D-0A625BAFE256}" name="列1" dataDxfId="158"/>
    <tableColumn id="6" xr3:uid="{6736D9B1-0D6A-44E7-BAA7-78473A2EF05C}" name="列12" dataDxfId="157"/>
    <tableColumn id="2" xr3:uid="{EF5A42BB-F150-4FD9-B2B1-E078658771D1}" name="列2" dataDxfId="156"/>
    <tableColumn id="7" xr3:uid="{A2F813FE-D762-400B-A2A7-5C4D79A95D8F}" name="列3" dataDxfId="155"/>
    <tableColumn id="4" xr3:uid="{ACF96803-E9FE-40E6-892D-64831888E455}" name="列4" dataDxfId="154"/>
    <tableColumn id="5" xr3:uid="{8B3CC0EA-D761-46CF-80C1-E28B9811DAF4}" name="列5" dataDxfId="153"/>
    <tableColumn id="8" xr3:uid="{629BCE75-DD40-4108-88EA-E762BB099F65}" name="列52" dataDxfId="152"/>
    <tableColumn id="9" xr3:uid="{437A3F5E-D5CE-4A67-8665-9C3481D5B518}" name="列53" dataDxfId="151"/>
    <tableColumn id="3" xr3:uid="{ACE63D92-C41B-4BC8-87FE-8F04A9FB7135}" name="列6" dataDxfId="1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81E23DF-57F3-4641-90A0-7FAD48FF219D}" name="テーブル646" displayName="テーブル646" ref="V4:AD63" totalsRowShown="0" headerRowDxfId="493" dataDxfId="492" tableBorderDxfId="491">
  <autoFilter ref="V4:AD63" xr:uid="{8FEFCD62-81F4-4EEF-8D3F-209D811B9837}"/>
  <sortState xmlns:xlrd2="http://schemas.microsoft.com/office/spreadsheetml/2017/richdata2" ref="V5:AD62">
    <sortCondition descending="1" ref="AA5:AA62"/>
  </sortState>
  <tableColumns count="9">
    <tableColumn id="1" xr3:uid="{2AA150DE-5DA9-4F35-AEEB-F606505D6AF6}" name="列1" dataDxfId="490"/>
    <tableColumn id="10" xr3:uid="{0372ABBD-7118-4B2F-91EA-4D3B60366ACE}" name="列12" dataDxfId="489"/>
    <tableColumn id="2" xr3:uid="{4FA53ACA-1000-47D1-92E8-710C94315B1C}" name="列2" dataDxfId="488"/>
    <tableColumn id="7" xr3:uid="{1BAA4919-ECAB-4F6A-AFE8-41B88AE0B5B3}" name="列3" dataDxfId="487"/>
    <tableColumn id="4" xr3:uid="{D7FF6595-76FD-483D-9CB9-FE03DB6AA577}" name="列4" dataDxfId="486"/>
    <tableColumn id="5" xr3:uid="{9D046C5F-3A4A-4639-A7A8-BD113BEBAA27}" name="列5" dataDxfId="485"/>
    <tableColumn id="8" xr3:uid="{F2855891-F019-468C-9C8C-A43B79288AF3}" name="列52" dataDxfId="484"/>
    <tableColumn id="9" xr3:uid="{9A242A7A-32C0-40BD-8C98-7EAF996843EA}" name="列53" dataDxfId="483"/>
    <tableColumn id="3" xr3:uid="{5D3A7E09-1689-4C75-98B9-EF7E55B12C19}" name="列6" dataDxfId="482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6504996-4772-4EC7-84BA-FE6BF6A3803E}" name="テーブル64647484990" displayName="テーブル64647484990" ref="AZ4:BH62" totalsRowShown="0" headerRowDxfId="149" dataDxfId="148" tableBorderDxfId="147">
  <autoFilter ref="AZ4:BH62" xr:uid="{CF5E8DEB-88A4-4EE4-A006-2295AD8BE262}"/>
  <sortState xmlns:xlrd2="http://schemas.microsoft.com/office/spreadsheetml/2017/richdata2" ref="AZ5:BH62">
    <sortCondition descending="1" ref="BE5:BE62"/>
  </sortState>
  <tableColumns count="9">
    <tableColumn id="1" xr3:uid="{02D63F9B-C369-4462-9747-6EEB8E0DF4D7}" name="列1" dataDxfId="146"/>
    <tableColumn id="6" xr3:uid="{A369EB0C-3EAF-479D-A3AE-D424F9DB9094}" name="列12" dataDxfId="145"/>
    <tableColumn id="2" xr3:uid="{71E7B718-4D4E-4956-BD9D-C7F8C7748B2B}" name="列2" dataDxfId="144"/>
    <tableColumn id="7" xr3:uid="{DFCFF79A-0907-41CE-B0DC-356C58EA4C4C}" name="列3" dataDxfId="143"/>
    <tableColumn id="4" xr3:uid="{BF21FE3A-BDB6-4DDC-8B5F-F3B1E98431C4}" name="列4" dataDxfId="142"/>
    <tableColumn id="5" xr3:uid="{0CB7A182-64AF-44E1-9DB0-0BA0749A848A}" name="列5" dataDxfId="141"/>
    <tableColumn id="8" xr3:uid="{2A01C702-BF0A-4B05-9290-159309F6D1D0}" name="列52" dataDxfId="140"/>
    <tableColumn id="9" xr3:uid="{17AC497C-6101-4570-B434-DF22138A5796}" name="列53" dataDxfId="139"/>
    <tableColumn id="3" xr3:uid="{7742A7CE-E659-4CEA-B43E-8631040E8F67}" name="列6" dataDxfId="138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3AA22F8C-6D7A-4B75-830A-E9C977DCF534}" name="テーブル5992" displayName="テーブル5992" ref="B4:J62" totalsRowShown="0" headerRowDxfId="137" dataDxfId="136" tableBorderDxfId="135">
  <autoFilter ref="B4:J62" xr:uid="{9759930F-838E-45EC-BF97-3B09A8C6E0EB}"/>
  <sortState xmlns:xlrd2="http://schemas.microsoft.com/office/spreadsheetml/2017/richdata2" ref="B5:J54">
    <sortCondition descending="1" ref="G5:G54"/>
  </sortState>
  <tableColumns count="9">
    <tableColumn id="1" xr3:uid="{1998FB8C-138F-4A7E-B810-6D4BC8854A08}" name="列1" dataDxfId="134"/>
    <tableColumn id="6" xr3:uid="{094E6282-FE23-4481-8D4D-6EDA8E5E4C33}" name="列12" dataDxfId="133"/>
    <tableColumn id="2" xr3:uid="{937D271C-8F12-4242-B8BA-7E1AF825D9B6}" name="列2" dataDxfId="132"/>
    <tableColumn id="7" xr3:uid="{3184BBB4-C5AF-4DA3-9918-2FBA593B78CA}" name="列22" dataDxfId="131"/>
    <tableColumn id="4" xr3:uid="{5A0B1927-79E0-4C46-A88F-17F7EAE2A675}" name="列4" dataDxfId="130"/>
    <tableColumn id="5" xr3:uid="{4D06C3EF-0778-4623-AC2B-E807FC08D86A}" name="列5" dataDxfId="129"/>
    <tableColumn id="9" xr3:uid="{4C0A5B92-9533-43EB-8E2D-A307E2802C96}" name="列52" dataDxfId="128"/>
    <tableColumn id="3" xr3:uid="{1F1E2C1F-1EE7-46CF-9E3F-B3BAD673221F}" name="列53" dataDxfId="127"/>
    <tableColumn id="8" xr3:uid="{7D8CAAD1-A4E0-49ED-B500-F0ECC47D5CB9}" name="列6" dataDxfId="126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B7851BC-FBEC-4B0A-B6EE-2B879010FF1D}" name="テーブル61093" displayName="テーブル61093" ref="L4:T62" totalsRowShown="0" headerRowDxfId="125" dataDxfId="124" tableBorderDxfId="123">
  <autoFilter ref="L4:T62" xr:uid="{C989B803-319C-4869-A048-21220FB1C4DB}"/>
  <sortState xmlns:xlrd2="http://schemas.microsoft.com/office/spreadsheetml/2017/richdata2" ref="L5:T62">
    <sortCondition descending="1" ref="Q5:Q62"/>
  </sortState>
  <tableColumns count="9">
    <tableColumn id="1" xr3:uid="{1FD8EBEB-0885-4B75-A9A9-2F0DC2077C1A}" name="列1" dataDxfId="122"/>
    <tableColumn id="6" xr3:uid="{60522A43-9749-4F2A-82A5-760C932E99EB}" name="列12" dataDxfId="121"/>
    <tableColumn id="2" xr3:uid="{5330E9B9-350C-4D31-99D0-79F4A5A858D2}" name="列2" dataDxfId="120"/>
    <tableColumn id="7" xr3:uid="{70A91145-BE0E-4000-BA86-688641CA9ED9}" name="列3" dataDxfId="119"/>
    <tableColumn id="4" xr3:uid="{16C54F2C-02C1-4086-A65E-7B8CA4806B61}" name="列4" dataDxfId="118"/>
    <tableColumn id="5" xr3:uid="{A6F3BEFD-2A01-4177-B4B4-6ABCCF75CC3F}" name="列5" dataDxfId="117"/>
    <tableColumn id="8" xr3:uid="{ED79A5C3-776C-47FA-9C26-CF803F55EF06}" name="列52" dataDxfId="116"/>
    <tableColumn id="9" xr3:uid="{20F272AD-A42C-41F9-AC5F-1CC9D9BDC738}" name="列53" dataDxfId="115"/>
    <tableColumn id="3" xr3:uid="{E99CA8B2-ED96-4672-AAC4-A5947932DB6B}" name="列6" dataDxfId="114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E0FDA62-F623-4751-BAE2-77C652CBA1CD}" name="テーブル6461194" displayName="テーブル6461194" ref="V4:AD62" totalsRowShown="0" headerRowDxfId="113" dataDxfId="112" tableBorderDxfId="111">
  <autoFilter ref="V4:AD62" xr:uid="{4A62992D-C88D-4676-8D49-2A99A942A5E0}"/>
  <sortState xmlns:xlrd2="http://schemas.microsoft.com/office/spreadsheetml/2017/richdata2" ref="V5:AD62">
    <sortCondition descending="1" ref="AA5:AA62"/>
  </sortState>
  <tableColumns count="9">
    <tableColumn id="1" xr3:uid="{A6CC2871-1AD2-4887-90E4-985AD15771DF}" name="列1" dataDxfId="110"/>
    <tableColumn id="6" xr3:uid="{6924D805-A70D-431C-A37E-A58CEBF9CC65}" name="列12" dataDxfId="109"/>
    <tableColumn id="2" xr3:uid="{A29F1C10-5519-46A9-9194-459208194248}" name="列2" dataDxfId="108"/>
    <tableColumn id="7" xr3:uid="{579F1034-0624-4BFC-BDED-0696260440F0}" name="列3" dataDxfId="107"/>
    <tableColumn id="4" xr3:uid="{7B2A41DE-01E1-4FAF-9E89-E02013DB76B0}" name="列4" dataDxfId="106"/>
    <tableColumn id="5" xr3:uid="{91B329D0-6C91-4557-88AE-FC52B6F09420}" name="列5" dataDxfId="105"/>
    <tableColumn id="8" xr3:uid="{F56E75F3-71BA-4F2A-BAFB-3D88C77D200D}" name="列52" dataDxfId="104"/>
    <tableColumn id="9" xr3:uid="{B0AAE167-B981-41E8-9D07-DEF701F7C696}" name="列53" dataDxfId="103"/>
    <tableColumn id="3" xr3:uid="{8669951B-55EA-416E-A210-3419917CF032}" name="列6" dataDxfId="102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14E2407-DF9E-4553-B8F0-13F9D8D78E34}" name="テーブル646474595" displayName="テーブル646474595" ref="AF4:AN62" totalsRowShown="0" headerRowDxfId="101" dataDxfId="100" tableBorderDxfId="99">
  <autoFilter ref="AF4:AN62" xr:uid="{9DC8F200-D27F-49BA-BEB3-D8CED4B49E97}"/>
  <sortState xmlns:xlrd2="http://schemas.microsoft.com/office/spreadsheetml/2017/richdata2" ref="AF5:AN62">
    <sortCondition descending="1" ref="AK5:AK62"/>
  </sortState>
  <tableColumns count="9">
    <tableColumn id="1" xr3:uid="{B806C7CB-0260-4A30-84ED-A5104830CB7D}" name="列1" dataDxfId="98"/>
    <tableColumn id="6" xr3:uid="{71E071FF-121F-4171-9F49-C36C7C98AAFC}" name="列12" dataDxfId="97"/>
    <tableColumn id="2" xr3:uid="{EE4ADF4E-B91B-4187-A3F7-6AE19310188B}" name="列2" dataDxfId="96"/>
    <tableColumn id="7" xr3:uid="{C207A098-EBED-4B91-BC69-441F9F82C4E9}" name="列3" dataDxfId="95"/>
    <tableColumn id="4" xr3:uid="{BAE6E733-8B24-47C8-9C54-7291A4DE5F20}" name="列4" dataDxfId="94"/>
    <tableColumn id="5" xr3:uid="{73010B18-62F0-4DC1-B5E0-5831B805D4A5}" name="列5" dataDxfId="93"/>
    <tableColumn id="8" xr3:uid="{7A71B85F-54DD-42F9-94CE-E654670CC23A}" name="列52" dataDxfId="92"/>
    <tableColumn id="9" xr3:uid="{0503AC2D-86E1-40F0-8E9C-6BD8BDAD6DAD}" name="列53" dataDxfId="91"/>
    <tableColumn id="3" xr3:uid="{616F00FF-B2E0-4189-BAE0-C7129C151BDC}" name="列6" dataDxfId="90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C552298-FD99-44D7-9171-93FC6B02A58E}" name="テーブル64647485096" displayName="テーブル64647485096" ref="AP4:AX62" totalsRowShown="0" headerRowDxfId="89" dataDxfId="88" tableBorderDxfId="87">
  <autoFilter ref="AP4:AX62" xr:uid="{6E639F7D-B886-40DA-8E11-40823E714534}"/>
  <sortState xmlns:xlrd2="http://schemas.microsoft.com/office/spreadsheetml/2017/richdata2" ref="AP5:AX62">
    <sortCondition descending="1" ref="AU5:AU62"/>
  </sortState>
  <tableColumns count="9">
    <tableColumn id="1" xr3:uid="{59E2EC6A-662C-425B-A581-D9CDF6B682E7}" name="列1" dataDxfId="86"/>
    <tableColumn id="6" xr3:uid="{F973EBC4-A918-4928-9295-E878C5FBA1CB}" name="列12" dataDxfId="85"/>
    <tableColumn id="2" xr3:uid="{895E5F96-E29C-42E4-829B-B9B4DF8DEF52}" name="列2" dataDxfId="84"/>
    <tableColumn id="7" xr3:uid="{D6D85AFC-AA1E-46B0-8A6D-B35EC946E755}" name="列3" dataDxfId="83"/>
    <tableColumn id="4" xr3:uid="{0480435E-4BEF-480A-9D7C-BF9D36C31CED}" name="列4" dataDxfId="82"/>
    <tableColumn id="5" xr3:uid="{050A8C4C-B3F6-4056-9535-E71011F9739A}" name="列5" dataDxfId="81"/>
    <tableColumn id="8" xr3:uid="{017FCCEA-F328-443A-98D6-C95D66450AF4}" name="列52" dataDxfId="80"/>
    <tableColumn id="9" xr3:uid="{B0701F68-E27C-41B0-9AA3-9B12A8AE7526}" name="列53" dataDxfId="79"/>
    <tableColumn id="3" xr3:uid="{5FB9C7A2-5589-41AA-9769-9D9CED04E974}" name="列6" dataDxfId="78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5912E81-6B73-4520-B6C5-1327BD3E8B59}" name="テーブル6464748495197" displayName="テーブル6464748495197" ref="AZ4:BH62" totalsRowShown="0" headerRowDxfId="77" dataDxfId="76" tableBorderDxfId="75">
  <autoFilter ref="AZ4:BH62" xr:uid="{D02D74B9-5940-4556-9565-644F04CEE9A7}"/>
  <sortState xmlns:xlrd2="http://schemas.microsoft.com/office/spreadsheetml/2017/richdata2" ref="AZ5:BH62">
    <sortCondition descending="1" ref="BE5:BE62"/>
  </sortState>
  <tableColumns count="9">
    <tableColumn id="1" xr3:uid="{3CF46BD4-D3C0-459B-A74F-FECBAE0CEBA5}" name="列1" dataDxfId="74"/>
    <tableColumn id="6" xr3:uid="{BEA6AC98-97D6-4EE7-B19B-D969537FB334}" name="列12" dataDxfId="73"/>
    <tableColumn id="2" xr3:uid="{7716E0FF-8FE4-4091-A64C-6D59258E1A77}" name="列2" dataDxfId="72"/>
    <tableColumn id="7" xr3:uid="{765961C7-E404-450B-9373-EE30BE520B4D}" name="列3" dataDxfId="71"/>
    <tableColumn id="4" xr3:uid="{10D3631F-622E-424B-BD15-DCEC2C1231F8}" name="列4" dataDxfId="70"/>
    <tableColumn id="5" xr3:uid="{D9F629C0-5237-4744-856B-05B66F985EBC}" name="列5" dataDxfId="69"/>
    <tableColumn id="8" xr3:uid="{6E6150A1-A5AF-4E09-B1F7-6D52BFF4DC73}" name="列52" dataDxfId="68"/>
    <tableColumn id="9" xr3:uid="{E2EA526F-51F4-4181-8DDD-55D1D61C2529}" name="列53" dataDxfId="67"/>
    <tableColumn id="3" xr3:uid="{5EB4DF7C-C2BB-4F15-B243-F433758A2014}" name="列6" dataDxfId="66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8D92309-E9FB-44BF-852C-E6025C19D386}" name="テーブル571" displayName="テーブル571" ref="B4:I62" totalsRowShown="0" headerRowDxfId="65" dataDxfId="64" tableBorderDxfId="63">
  <autoFilter ref="B4:I62" xr:uid="{DF134B3B-C92B-48F7-9EB9-D177A07F2363}"/>
  <sortState xmlns:xlrd2="http://schemas.microsoft.com/office/spreadsheetml/2017/richdata2" ref="B5:I54">
    <sortCondition descending="1" ref="F5:F54"/>
  </sortState>
  <tableColumns count="8">
    <tableColumn id="1" xr3:uid="{A4DEE728-DA10-4548-9000-872F438C4BEB}" name="列1" dataDxfId="62"/>
    <tableColumn id="6" xr3:uid="{EBF54FF7-001A-4D92-8041-C62F6792152C}" name="列12" dataDxfId="61"/>
    <tableColumn id="2" xr3:uid="{E3A00C06-D837-4B56-A6DD-4443CC2AB012}" name="列2" dataDxfId="60"/>
    <tableColumn id="4" xr3:uid="{5606E736-6A29-405E-A7A4-0EC2D9CAF0C8}" name="列4" dataDxfId="59"/>
    <tableColumn id="5" xr3:uid="{F7AB85B7-A05F-4FF3-B221-0B6C2672AA1D}" name="列5" dataDxfId="58"/>
    <tableColumn id="9" xr3:uid="{5D00E5D2-3A51-4425-A268-939B1B6A30FF}" name="列52" dataDxfId="57"/>
    <tableColumn id="3" xr3:uid="{4377950C-F551-4C17-9EC4-FE89F3A68CF7}" name="列53" dataDxfId="56"/>
    <tableColumn id="8" xr3:uid="{653F1DF2-DBD8-4E52-80C8-053CAC027E20}" name="列6" dataDxfId="55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7A04090-32C3-4D96-8DEB-23295388760E}" name="テーブル672" displayName="テーブル672" ref="K4:R62" totalsRowShown="0" headerRowDxfId="54" dataDxfId="53" tableBorderDxfId="52">
  <autoFilter ref="K4:R62" xr:uid="{13FB6A4F-B657-43FE-ABC8-9FDF4E0C3263}"/>
  <sortState xmlns:xlrd2="http://schemas.microsoft.com/office/spreadsheetml/2017/richdata2" ref="K5:R62">
    <sortCondition descending="1" ref="O5:O62"/>
  </sortState>
  <tableColumns count="8">
    <tableColumn id="1" xr3:uid="{B967630B-E581-44BD-9632-6F3B7AD546C1}" name="列1" dataDxfId="51"/>
    <tableColumn id="2" xr3:uid="{451F3CEF-09F8-4448-9AB8-099850CAE644}" name="列2" dataDxfId="50"/>
    <tableColumn id="7" xr3:uid="{A1FB1B0C-7714-4E43-8F97-A012F761F0B0}" name="列3" dataDxfId="49"/>
    <tableColumn id="4" xr3:uid="{52BB1013-D41F-408B-873E-6164D8C5EAF8}" name="列4" dataDxfId="48"/>
    <tableColumn id="5" xr3:uid="{1304AA43-E69F-4792-A8B0-9EEEEF8D1DED}" name="列5" dataDxfId="47"/>
    <tableColumn id="8" xr3:uid="{09D31980-F982-4470-8EE6-2FA7E88F8892}" name="列52" dataDxfId="46"/>
    <tableColumn id="9" xr3:uid="{4B6BE05B-9098-44E5-B01C-1CE615CF113F}" name="列53" dataDxfId="45"/>
    <tableColumn id="3" xr3:uid="{09D25FC7-2F43-4B4D-95E1-3E73FF35BD9A}" name="列6" dataDxfId="44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5C325B0-62C9-4859-81CA-419034D57C64}" name="テーブル64673" displayName="テーブル64673" ref="T4:AA62" totalsRowShown="0" headerRowDxfId="43" dataDxfId="42" tableBorderDxfId="41">
  <autoFilter ref="T4:AA62" xr:uid="{43B6E412-9F61-4FB9-83A4-210BFB836C44}"/>
  <sortState xmlns:xlrd2="http://schemas.microsoft.com/office/spreadsheetml/2017/richdata2" ref="T5:AA62">
    <sortCondition descending="1" ref="X5:X62"/>
  </sortState>
  <tableColumns count="8">
    <tableColumn id="1" xr3:uid="{4E50BAC0-BA6C-410E-B8D6-5F0165A979E8}" name="列1" dataDxfId="40"/>
    <tableColumn id="2" xr3:uid="{A0D85F22-3172-4E5F-AA86-997545916B85}" name="列2" dataDxfId="39"/>
    <tableColumn id="7" xr3:uid="{8EF2F064-A9F8-4B0A-8CA1-3ADBCF96F3C2}" name="列3" dataDxfId="38"/>
    <tableColumn id="4" xr3:uid="{D02B22DD-AD53-40A4-9778-62B8D26CF663}" name="列4" dataDxfId="37"/>
    <tableColumn id="5" xr3:uid="{45F85C0E-656C-4A12-B6E7-7E5EAE069323}" name="列5" dataDxfId="36"/>
    <tableColumn id="8" xr3:uid="{93A9B734-B659-4A25-B390-9FB17A0DD40E}" name="列52" dataDxfId="35"/>
    <tableColumn id="9" xr3:uid="{BA1CCB1F-50EA-43A6-A524-6130821F3D80}" name="列53" dataDxfId="34"/>
    <tableColumn id="3" xr3:uid="{061821D6-D6B5-454A-A4D3-9E0D2B02A9A0}" name="列6" dataDxfId="3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E120EB3-8A85-4589-BEFF-8C4FB1F61241}" name="テーブル64647" displayName="テーブル64647" ref="AF4:AN63" totalsRowShown="0" headerRowDxfId="481" dataDxfId="480" tableBorderDxfId="479">
  <autoFilter ref="AF4:AN63" xr:uid="{3134E9A5-A426-4484-91A6-58C134EFBB0E}"/>
  <sortState xmlns:xlrd2="http://schemas.microsoft.com/office/spreadsheetml/2017/richdata2" ref="AF5:AN25">
    <sortCondition ref="AH4:AH62"/>
  </sortState>
  <tableColumns count="9">
    <tableColumn id="1" xr3:uid="{6D4C7789-685F-4600-942B-ECE5BE3EFAE5}" name="列1" dataDxfId="478"/>
    <tableColumn id="10" xr3:uid="{0FF44B58-61A8-475C-9E5B-6668D3964B9B}" name="列12" dataDxfId="477"/>
    <tableColumn id="2" xr3:uid="{4783EEC9-8A6E-4490-B753-1E4840DBD547}" name="列2" dataDxfId="476"/>
    <tableColumn id="7" xr3:uid="{B7B92F6C-73D5-493C-92AC-62DC409DF992}" name="列3" dataDxfId="475"/>
    <tableColumn id="4" xr3:uid="{FF2D59A5-6F08-42DF-89FA-1671DD2E4C59}" name="列4" dataDxfId="474"/>
    <tableColumn id="5" xr3:uid="{5AC4C5A4-E1C0-4885-9F51-A182627C1B7C}" name="列5" dataDxfId="473"/>
    <tableColumn id="8" xr3:uid="{BADD9FAF-F551-44B9-979F-3C9D0CAAC423}" name="列52" dataDxfId="472"/>
    <tableColumn id="9" xr3:uid="{B9C8A564-E8A3-4753-BE8E-7CAA38A57BB4}" name="列53" dataDxfId="471"/>
    <tableColumn id="3" xr3:uid="{B0880791-1BCD-4108-8E42-95A692A5228E}" name="列6" dataDxfId="470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0B4545E-02D9-455E-9A65-3E8F54FE9147}" name="テーブル6464774" displayName="テーブル6464774" ref="AC4:AJ62" totalsRowShown="0" headerRowDxfId="32" dataDxfId="31" tableBorderDxfId="30">
  <autoFilter ref="AC4:AJ62" xr:uid="{85955486-F59A-4719-A943-E27A9494802D}"/>
  <sortState xmlns:xlrd2="http://schemas.microsoft.com/office/spreadsheetml/2017/richdata2" ref="AC5:AJ62">
    <sortCondition descending="1" ref="AG5:AG62"/>
  </sortState>
  <tableColumns count="8">
    <tableColumn id="1" xr3:uid="{D15BC5D8-DCC5-4117-896D-2442F575F7D7}" name="列1" dataDxfId="29"/>
    <tableColumn id="2" xr3:uid="{6C473123-1E3F-4328-846A-4C95325A1E43}" name="列2" dataDxfId="28"/>
    <tableColumn id="7" xr3:uid="{EF5FF71E-B748-4CE2-B4EE-1C533A6A1C7A}" name="列3" dataDxfId="27"/>
    <tableColumn id="4" xr3:uid="{53931A29-7E99-4CC4-A05F-ADAB4EC0683F}" name="列4" dataDxfId="26"/>
    <tableColumn id="5" xr3:uid="{560F1538-13A5-4129-8856-427F6DBEBF8B}" name="列5" dataDxfId="25"/>
    <tableColumn id="8" xr3:uid="{B8CC5BDE-5609-411B-A6A1-21DB55DC5A69}" name="列52" dataDxfId="24"/>
    <tableColumn id="9" xr3:uid="{1A29D023-85E6-4A01-8ADE-C525B86273B4}" name="列53" dataDxfId="23"/>
    <tableColumn id="3" xr3:uid="{7C296CA8-BB71-4709-9AFA-0F603CE6254F}" name="列6" dataDxfId="22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D49DF6C-EF54-4E23-B4B3-4C8D195BAFF4}" name="テーブル646474875" displayName="テーブル646474875" ref="AL4:AS62" totalsRowShown="0" headerRowDxfId="21" dataDxfId="20" tableBorderDxfId="19">
  <autoFilter ref="AL4:AS62" xr:uid="{E8CD66EB-DF6C-4BBE-BE4C-787659C846F2}"/>
  <sortState xmlns:xlrd2="http://schemas.microsoft.com/office/spreadsheetml/2017/richdata2" ref="AL5:AS62">
    <sortCondition descending="1" ref="AP5:AP62"/>
  </sortState>
  <tableColumns count="8">
    <tableColumn id="1" xr3:uid="{3A915FCD-C96F-4981-8A97-88378D4010B2}" name="列1" dataDxfId="18"/>
    <tableColumn id="2" xr3:uid="{5B3463C6-AED4-489D-AE02-CF2CD77B381C}" name="列2" dataDxfId="17"/>
    <tableColumn id="7" xr3:uid="{134F7FDE-4374-4DE1-B191-6602D49EC8C8}" name="列3" dataDxfId="16"/>
    <tableColumn id="4" xr3:uid="{12CBD7FF-4C10-403C-BF9D-46D0BA480B5C}" name="列4" dataDxfId="15"/>
    <tableColumn id="5" xr3:uid="{762ADBAE-01C3-4D5A-B7E2-AB4F52510E64}" name="列5" dataDxfId="14"/>
    <tableColumn id="8" xr3:uid="{D2C567E1-2039-4165-9B6A-DA97F5FF0784}" name="列52" dataDxfId="13"/>
    <tableColumn id="9" xr3:uid="{512176B4-1992-4461-A199-3EB532E4382D}" name="列53" dataDxfId="12"/>
    <tableColumn id="3" xr3:uid="{8061D8A4-526A-4032-827D-FB93CA58FB1E}" name="列6" dataDxfId="11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35381BAE-3B54-4014-B769-0855E1BD00C4}" name="テーブル64647484976" displayName="テーブル64647484976" ref="AU4:BB62" totalsRowShown="0" headerRowDxfId="10" dataDxfId="9" tableBorderDxfId="8">
  <autoFilter ref="AU4:BB62" xr:uid="{C88131AA-AC68-484C-827C-EA72B0B2ACAC}"/>
  <sortState xmlns:xlrd2="http://schemas.microsoft.com/office/spreadsheetml/2017/richdata2" ref="AU5:BB62">
    <sortCondition descending="1" ref="AY5:AY62"/>
  </sortState>
  <tableColumns count="8">
    <tableColumn id="1" xr3:uid="{EE742DB9-7C17-4503-A3CA-06F524EE9EAD}" name="列1" dataDxfId="7"/>
    <tableColumn id="2" xr3:uid="{D0497BC3-D4A8-4B63-9400-7A3ABD7112C4}" name="列2" dataDxfId="6"/>
    <tableColumn id="7" xr3:uid="{375B00A4-325B-4430-9201-8B907DBE1FD5}" name="列3" dataDxfId="5"/>
    <tableColumn id="4" xr3:uid="{8223CEFA-8A7C-4ECF-BC9F-99107C6A04DB}" name="列4" dataDxfId="4"/>
    <tableColumn id="5" xr3:uid="{95C8A5AB-1AE3-4FD7-BDC0-43212B50AC87}" name="列5" dataDxfId="3"/>
    <tableColumn id="8" xr3:uid="{2C762DD3-8B61-4F06-969C-C562C917F956}" name="列52" dataDxfId="2"/>
    <tableColumn id="9" xr3:uid="{F8C4386F-F612-47A8-9CBD-97E8F1D55DF7}" name="列53" dataDxfId="1"/>
    <tableColumn id="3" xr3:uid="{DBA3D181-0EC3-4401-92CC-EA957FCE85B6}" name="列6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5D339D1-6DA5-48BE-ABDC-BBF2731B3991}" name="テーブル6464748" displayName="テーブル6464748" ref="AP4:AX63" totalsRowShown="0" headerRowDxfId="469" dataDxfId="468" tableBorderDxfId="467">
  <autoFilter ref="AP4:AX63" xr:uid="{C3F3DFB1-2BD9-438F-B671-1CFC73A500F7}"/>
  <sortState xmlns:xlrd2="http://schemas.microsoft.com/office/spreadsheetml/2017/richdata2" ref="AP5:AX62">
    <sortCondition descending="1" ref="AU5:AU62"/>
  </sortState>
  <tableColumns count="9">
    <tableColumn id="1" xr3:uid="{7D143D1D-6EE9-4978-9FF8-C5A07AAA7A48}" name="列1" dataDxfId="466"/>
    <tableColumn id="10" xr3:uid="{D0D2FDA7-550C-40C8-8867-475DD0323FB9}" name="列12" dataDxfId="465"/>
    <tableColumn id="2" xr3:uid="{7D8DDF02-E99B-4506-9B06-A7A4C8CBF9F2}" name="列2" dataDxfId="464"/>
    <tableColumn id="7" xr3:uid="{8E46089C-1C9B-472A-AE70-8D566F5BEA80}" name="列3" dataDxfId="463"/>
    <tableColumn id="4" xr3:uid="{081E1A86-8093-4475-9C10-FB5C55B7244B}" name="列4" dataDxfId="462"/>
    <tableColumn id="5" xr3:uid="{15EAD7DC-DD17-4EE0-8484-376405FA8426}" name="列5" dataDxfId="461"/>
    <tableColumn id="8" xr3:uid="{06FD220F-96E5-4F7B-9BD8-3F16CD8A1D18}" name="列52" dataDxfId="460"/>
    <tableColumn id="9" xr3:uid="{A09D4D90-BB07-4A4B-81F1-AD8A0A51940D}" name="列53" dataDxfId="459"/>
    <tableColumn id="3" xr3:uid="{FE1B736C-92E3-4F89-9E89-2549526093DA}" name="列6" dataDxfId="45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A5A39EE-8712-4AE8-A801-AA09A4B86E5E}" name="テーブル646474849" displayName="テーブル646474849" ref="AZ4:BH63" totalsRowShown="0" headerRowDxfId="457" dataDxfId="456" tableBorderDxfId="455">
  <autoFilter ref="AZ4:BH63" xr:uid="{AEBC8223-56A8-4274-972C-E54608D2FC85}"/>
  <sortState xmlns:xlrd2="http://schemas.microsoft.com/office/spreadsheetml/2017/richdata2" ref="AZ5:BH62">
    <sortCondition descending="1" ref="BE5:BE62"/>
  </sortState>
  <tableColumns count="9">
    <tableColumn id="1" xr3:uid="{38AC13C6-AB8E-458C-B7E7-4D65EB91B26F}" name="列1" dataDxfId="454"/>
    <tableColumn id="7" xr3:uid="{C8BDB35C-3A5B-41E7-9B2F-3A9BAA142262}" name="列12" dataDxfId="453"/>
    <tableColumn id="2" xr3:uid="{621E5712-5DBB-4A26-917A-F85F6CB8852A}" name="列2" dataDxfId="452"/>
    <tableColumn id="10" xr3:uid="{CB9CC50C-E851-41D4-80DA-32D8018E3123}" name="列32" dataDxfId="451"/>
    <tableColumn id="4" xr3:uid="{FB9E76D3-4306-4781-B275-C928A66B2133}" name="列4" dataDxfId="450"/>
    <tableColumn id="5" xr3:uid="{E6DA1A89-840B-45C6-B761-058194899E95}" name="列5" dataDxfId="449"/>
    <tableColumn id="8" xr3:uid="{4C46A010-EF2B-4780-BB25-11A10DDC8929}" name="列52" dataDxfId="448"/>
    <tableColumn id="9" xr3:uid="{AD522479-AB0F-4015-BECF-D3F8A21D184B}" name="列53" dataDxfId="447"/>
    <tableColumn id="3" xr3:uid="{33BA359D-FEFA-4261-95C5-984C469DB21B}" name="列6" dataDxfId="44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0E8919C-9F0E-4639-B7C1-676EA82B0C3B}" name="テーブル59" displayName="テーブル59" ref="B4:J62" totalsRowShown="0" headerRowDxfId="445" dataDxfId="444" tableBorderDxfId="443">
  <autoFilter ref="B4:J62" xr:uid="{2EE589F5-9CB1-41EA-BFD3-51CEF312EB93}"/>
  <sortState xmlns:xlrd2="http://schemas.microsoft.com/office/spreadsheetml/2017/richdata2" ref="B5:J54">
    <sortCondition descending="1" ref="G5:G54"/>
  </sortState>
  <tableColumns count="9">
    <tableColumn id="1" xr3:uid="{1ADC269D-9FDD-467F-847C-D38656C9C89B}" name="列1" dataDxfId="442"/>
    <tableColumn id="6" xr3:uid="{BCD0D95B-CFDA-48B5-BC43-9A59F9945AC8}" name="列12" dataDxfId="441"/>
    <tableColumn id="2" xr3:uid="{4F2964C0-D285-4D13-9AB2-58769B165885}" name="列2" dataDxfId="440"/>
    <tableColumn id="7" xr3:uid="{AC72A44C-FE5E-4696-A89D-2682B35E2C5F}" name="列3" dataDxfId="439"/>
    <tableColumn id="4" xr3:uid="{B830E632-9AD2-4868-8066-B38330C6BDF9}" name="列4" dataDxfId="438"/>
    <tableColumn id="5" xr3:uid="{D9280D5B-6A04-4185-B54B-32BC285E802F}" name="列5" dataDxfId="437"/>
    <tableColumn id="9" xr3:uid="{43AE22C9-E126-4BDE-A833-BE7BA8AA130D}" name="列6" dataDxfId="436"/>
    <tableColumn id="3" xr3:uid="{DC9867D6-A077-4F55-99F7-AE102553BC0F}" name="列7" dataDxfId="435"/>
    <tableColumn id="8" xr3:uid="{703E2902-BA4F-4054-8B4C-ED0E1972AF06}" name="列62" dataDxfId="43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CE5C98-EC0F-438F-B610-1128A0717333}" name="テーブル610" displayName="テーブル610" ref="L4:T62" totalsRowShown="0" headerRowDxfId="433" dataDxfId="432" tableBorderDxfId="431">
  <autoFilter ref="L4:T62" xr:uid="{8A1C0ABB-4A3F-41F2-9DDF-A7C07477B620}"/>
  <sortState xmlns:xlrd2="http://schemas.microsoft.com/office/spreadsheetml/2017/richdata2" ref="L5:T62">
    <sortCondition descending="1" ref="Q5:Q62"/>
  </sortState>
  <tableColumns count="9">
    <tableColumn id="1" xr3:uid="{C4BD03C5-DBEC-4744-A444-4E12A326A5D4}" name="列1" dataDxfId="430"/>
    <tableColumn id="6" xr3:uid="{D0783E04-3002-443E-8AD8-012F0F8D5D0C}" name="列12" dataDxfId="429"/>
    <tableColumn id="2" xr3:uid="{584862F0-003C-4755-AE44-B0FF568753CA}" name="列2" dataDxfId="428"/>
    <tableColumn id="7" xr3:uid="{998D43F7-56E0-4583-A9F2-4E5C0BBC33A0}" name="列3" dataDxfId="427"/>
    <tableColumn id="4" xr3:uid="{29256FC9-A729-45DE-BB9E-F2817BEE0EF1}" name="列4" dataDxfId="426"/>
    <tableColumn id="5" xr3:uid="{900429B6-5514-490F-8408-C497F5C9E107}" name="列5" dataDxfId="425"/>
    <tableColumn id="8" xr3:uid="{06BE2363-CF6B-4E1C-86AD-B3B9FAC2E2BC}" name="列52" dataDxfId="424"/>
    <tableColumn id="9" xr3:uid="{9CAFD908-D354-4E02-B1F6-C92AAC866BF7}" name="列53" dataDxfId="423"/>
    <tableColumn id="3" xr3:uid="{CEFF12A3-5375-478D-80DD-A413611AFA08}" name="列6" dataDxfId="42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3F3B9CE-EEAF-41C4-8A0B-67CFF29AE446}" name="テーブル64611" displayName="テーブル64611" ref="V4:AD62" totalsRowShown="0" headerRowDxfId="421" dataDxfId="420" tableBorderDxfId="419">
  <autoFilter ref="V4:AD62" xr:uid="{8B7DBE2A-800C-4ECA-B277-876BE48CA8B6}"/>
  <sortState xmlns:xlrd2="http://schemas.microsoft.com/office/spreadsheetml/2017/richdata2" ref="V5:AD62">
    <sortCondition descending="1" ref="AA5:AA62"/>
  </sortState>
  <tableColumns count="9">
    <tableColumn id="1" xr3:uid="{4837008C-D1AC-4A70-B7C9-0684676D9D0B}" name="列1" dataDxfId="418"/>
    <tableColumn id="6" xr3:uid="{66747702-0FE7-44D4-9828-FF0292601DD9}" name="列12" dataDxfId="417"/>
    <tableColumn id="2" xr3:uid="{E33514F0-B97C-493A-B957-7B81D4F4DA91}" name="列2" dataDxfId="416"/>
    <tableColumn id="7" xr3:uid="{8D09B7F0-F124-4D94-B56C-7B5992911EC1}" name="列3" dataDxfId="415"/>
    <tableColumn id="4" xr3:uid="{BCD7AF48-1459-4391-9002-7E9B79CB3BFB}" name="列4" dataDxfId="414"/>
    <tableColumn id="5" xr3:uid="{ED71C33A-44A5-4709-B7F4-F5BD515660C4}" name="列5" dataDxfId="413"/>
    <tableColumn id="8" xr3:uid="{3F8D62F8-6C21-4724-A4D8-7A459F22FBE2}" name="列52" dataDxfId="412"/>
    <tableColumn id="9" xr3:uid="{631CAACB-7479-4F4A-9B4E-E1C72D232341}" name="列53" dataDxfId="411"/>
    <tableColumn id="3" xr3:uid="{99B5F49C-1E65-4515-BFC2-E0A6BAC4B205}" name="列6" dataDxfId="4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7" Type="http://schemas.openxmlformats.org/officeDocument/2006/relationships/table" Target="../tables/table36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7" Type="http://schemas.openxmlformats.org/officeDocument/2006/relationships/table" Target="../tables/table42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41.xml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1:BK621"/>
  <sheetViews>
    <sheetView showGridLines="0" tabSelected="1" zoomScaleNormal="100" zoomScaleSheetLayoutView="8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AW70" sqref="AW70"/>
    </sheetView>
  </sheetViews>
  <sheetFormatPr defaultRowHeight="13.5" x14ac:dyDescent="0.15"/>
  <cols>
    <col min="1" max="1" width="9" style="8"/>
    <col min="2" max="2" width="6.25" style="1" customWidth="1"/>
    <col min="3" max="3" width="7.75" style="8" customWidth="1"/>
    <col min="4" max="4" width="17.375" style="1" bestFit="1" customWidth="1"/>
    <col min="5" max="5" width="6" style="8" customWidth="1"/>
    <col min="6" max="6" width="8" style="1" customWidth="1"/>
    <col min="7" max="7" width="13.125" style="1" customWidth="1"/>
    <col min="8" max="9" width="8.5" style="8" customWidth="1"/>
    <col min="10" max="10" width="10.125" style="8" hidden="1" customWidth="1"/>
    <col min="11" max="11" width="4.875" style="8" customWidth="1"/>
    <col min="12" max="12" width="6.25" style="1" customWidth="1"/>
    <col min="13" max="13" width="6.25" style="8" customWidth="1"/>
    <col min="14" max="14" width="17.625" style="1" customWidth="1"/>
    <col min="15" max="15" width="6.125" style="8" customWidth="1"/>
    <col min="16" max="16" width="6.125" style="1" customWidth="1"/>
    <col min="17" max="17" width="9.625" style="1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5" width="5.625" style="8" customWidth="1"/>
    <col min="56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1"/>
  </cols>
  <sheetData>
    <row r="1" spans="1:63" s="8" customFormat="1" ht="29.25" customHeight="1" x14ac:dyDescent="0.15">
      <c r="A1" s="131" t="s">
        <v>70</v>
      </c>
      <c r="B1" s="132" t="s">
        <v>71</v>
      </c>
      <c r="C1" s="132"/>
      <c r="D1" s="156"/>
      <c r="E1" s="156"/>
      <c r="F1" s="156"/>
    </row>
    <row r="2" spans="1:63" s="8" customFormat="1" x14ac:dyDescent="0.15">
      <c r="I2" s="25" t="s">
        <v>38</v>
      </c>
      <c r="S2" s="25" t="s">
        <v>22</v>
      </c>
      <c r="AC2" s="25" t="s">
        <v>23</v>
      </c>
      <c r="AM2" s="25" t="s">
        <v>24</v>
      </c>
      <c r="AW2" s="25" t="s">
        <v>25</v>
      </c>
      <c r="BG2" s="25" t="s">
        <v>26</v>
      </c>
    </row>
    <row r="3" spans="1:63" ht="18.75" customHeight="1" x14ac:dyDescent="0.15">
      <c r="B3" s="106" t="s">
        <v>39</v>
      </c>
      <c r="C3" s="106"/>
      <c r="D3" s="202" t="s">
        <v>40</v>
      </c>
      <c r="E3" s="202"/>
      <c r="F3" s="108"/>
      <c r="G3" s="108"/>
      <c r="H3" s="27"/>
      <c r="I3" s="104"/>
      <c r="J3" s="27"/>
      <c r="L3" s="106" t="s">
        <v>41</v>
      </c>
      <c r="M3" s="106"/>
      <c r="N3" s="202" t="s">
        <v>40</v>
      </c>
      <c r="O3" s="202"/>
      <c r="P3" s="10"/>
      <c r="Q3" s="10"/>
      <c r="R3" s="27"/>
      <c r="S3" s="104"/>
      <c r="T3" s="25"/>
      <c r="U3" s="11"/>
      <c r="V3" s="106" t="s">
        <v>42</v>
      </c>
      <c r="W3" s="106"/>
      <c r="X3" s="202" t="s">
        <v>40</v>
      </c>
      <c r="Y3" s="202"/>
      <c r="Z3" s="10"/>
      <c r="AA3" s="10"/>
      <c r="AB3" s="27"/>
      <c r="AC3" s="104"/>
      <c r="AF3" s="106" t="s">
        <v>43</v>
      </c>
      <c r="AG3" s="106"/>
      <c r="AH3" s="202" t="s">
        <v>40</v>
      </c>
      <c r="AI3" s="202"/>
      <c r="AJ3" s="10"/>
      <c r="AK3" s="10"/>
      <c r="AL3" s="27"/>
      <c r="AM3" s="104"/>
      <c r="AN3" s="25"/>
      <c r="AP3" s="106" t="s">
        <v>44</v>
      </c>
      <c r="AQ3" s="106"/>
      <c r="AR3" s="202" t="s">
        <v>40</v>
      </c>
      <c r="AS3" s="202"/>
      <c r="AT3" s="10"/>
      <c r="AU3" s="10"/>
      <c r="AV3" s="27"/>
      <c r="AW3" s="104"/>
      <c r="AZ3" s="106" t="s">
        <v>45</v>
      </c>
      <c r="BA3" s="106"/>
      <c r="BB3" s="130" t="s">
        <v>40</v>
      </c>
      <c r="BC3" s="154"/>
      <c r="BD3" s="10"/>
      <c r="BE3" s="10"/>
      <c r="BF3" s="27"/>
      <c r="BG3" s="104"/>
    </row>
    <row r="4" spans="1:63" ht="29.25" customHeight="1" x14ac:dyDescent="0.15">
      <c r="A4" s="4"/>
      <c r="B4" s="38" t="s">
        <v>4</v>
      </c>
      <c r="C4" s="33" t="s">
        <v>78</v>
      </c>
      <c r="D4" s="36" t="s">
        <v>5</v>
      </c>
      <c r="E4" s="35" t="s">
        <v>33</v>
      </c>
      <c r="F4" s="35" t="s">
        <v>7</v>
      </c>
      <c r="G4" s="35" t="s">
        <v>8</v>
      </c>
      <c r="H4" s="35" t="s">
        <v>13</v>
      </c>
      <c r="I4" s="35" t="s">
        <v>14</v>
      </c>
      <c r="J4" s="39" t="s">
        <v>9</v>
      </c>
      <c r="K4" s="9"/>
      <c r="L4" s="40" t="s">
        <v>4</v>
      </c>
      <c r="M4" s="158" t="s">
        <v>78</v>
      </c>
      <c r="N4" s="134" t="s">
        <v>5</v>
      </c>
      <c r="O4" s="114" t="s">
        <v>6</v>
      </c>
      <c r="P4" s="114" t="s">
        <v>7</v>
      </c>
      <c r="Q4" s="114" t="s">
        <v>8</v>
      </c>
      <c r="R4" s="114" t="s">
        <v>13</v>
      </c>
      <c r="S4" s="125" t="s">
        <v>14</v>
      </c>
      <c r="T4" s="41" t="s">
        <v>17</v>
      </c>
      <c r="U4" s="30"/>
      <c r="V4" s="53" t="s">
        <v>4</v>
      </c>
      <c r="W4" s="160" t="s">
        <v>78</v>
      </c>
      <c r="X4" s="62" t="s">
        <v>5</v>
      </c>
      <c r="Y4" s="61" t="s">
        <v>6</v>
      </c>
      <c r="Z4" s="61" t="s">
        <v>7</v>
      </c>
      <c r="AA4" s="61" t="s">
        <v>8</v>
      </c>
      <c r="AB4" s="54" t="s">
        <v>13</v>
      </c>
      <c r="AC4" s="126" t="s">
        <v>14</v>
      </c>
      <c r="AD4" s="54" t="s">
        <v>17</v>
      </c>
      <c r="AE4" s="30"/>
      <c r="AF4" s="65" t="s">
        <v>4</v>
      </c>
      <c r="AG4" s="162" t="s">
        <v>78</v>
      </c>
      <c r="AH4" s="140" t="s">
        <v>5</v>
      </c>
      <c r="AI4" s="73" t="s">
        <v>6</v>
      </c>
      <c r="AJ4" s="73" t="s">
        <v>7</v>
      </c>
      <c r="AK4" s="73" t="s">
        <v>8</v>
      </c>
      <c r="AL4" s="66" t="s">
        <v>13</v>
      </c>
      <c r="AM4" s="66" t="s">
        <v>14</v>
      </c>
      <c r="AN4" s="66" t="s">
        <v>17</v>
      </c>
      <c r="AO4" s="9"/>
      <c r="AP4" s="76" t="s">
        <v>4</v>
      </c>
      <c r="AQ4" s="164" t="s">
        <v>78</v>
      </c>
      <c r="AR4" s="142" t="s">
        <v>5</v>
      </c>
      <c r="AS4" s="84" t="s">
        <v>6</v>
      </c>
      <c r="AT4" s="84" t="s">
        <v>7</v>
      </c>
      <c r="AU4" s="84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166" t="s">
        <v>78</v>
      </c>
      <c r="BB4" s="145" t="s">
        <v>5</v>
      </c>
      <c r="BC4" s="95" t="s">
        <v>85</v>
      </c>
      <c r="BD4" s="95" t="s">
        <v>7</v>
      </c>
      <c r="BE4" s="95" t="s">
        <v>8</v>
      </c>
      <c r="BF4" s="88" t="s">
        <v>13</v>
      </c>
      <c r="BG4" s="88" t="s">
        <v>14</v>
      </c>
      <c r="BH4" s="88" t="s">
        <v>17</v>
      </c>
    </row>
    <row r="5" spans="1:63" ht="24" customHeight="1" x14ac:dyDescent="0.15">
      <c r="B5" s="32" t="s">
        <v>37</v>
      </c>
      <c r="C5" s="157" t="s">
        <v>80</v>
      </c>
      <c r="D5" s="190" t="s">
        <v>87</v>
      </c>
      <c r="E5" s="33" t="s">
        <v>1</v>
      </c>
      <c r="F5" s="110" t="s">
        <v>16</v>
      </c>
      <c r="G5" s="34" t="s">
        <v>10</v>
      </c>
      <c r="H5" s="105" t="s">
        <v>2</v>
      </c>
      <c r="I5" s="105" t="s">
        <v>34</v>
      </c>
      <c r="J5" s="33" t="s">
        <v>35</v>
      </c>
      <c r="K5" s="31"/>
      <c r="L5" s="42" t="s">
        <v>36</v>
      </c>
      <c r="M5" s="159" t="s">
        <v>80</v>
      </c>
      <c r="N5" s="191" t="s">
        <v>87</v>
      </c>
      <c r="O5" s="43" t="s">
        <v>1</v>
      </c>
      <c r="P5" s="112" t="s">
        <v>32</v>
      </c>
      <c r="Q5" s="45" t="s">
        <v>10</v>
      </c>
      <c r="R5" s="113" t="s">
        <v>2</v>
      </c>
      <c r="S5" s="48" t="s">
        <v>34</v>
      </c>
      <c r="T5" s="46" t="s">
        <v>35</v>
      </c>
      <c r="U5" s="30"/>
      <c r="V5" s="55" t="s">
        <v>36</v>
      </c>
      <c r="W5" s="161" t="s">
        <v>80</v>
      </c>
      <c r="X5" s="192" t="s">
        <v>87</v>
      </c>
      <c r="Y5" s="56" t="s">
        <v>1</v>
      </c>
      <c r="Z5" s="115" t="s">
        <v>32</v>
      </c>
      <c r="AA5" s="58" t="s">
        <v>10</v>
      </c>
      <c r="AB5" s="102" t="s">
        <v>2</v>
      </c>
      <c r="AC5" s="61" t="s">
        <v>34</v>
      </c>
      <c r="AD5" s="59" t="s">
        <v>35</v>
      </c>
      <c r="AE5" s="30"/>
      <c r="AF5" s="67" t="s">
        <v>36</v>
      </c>
      <c r="AG5" s="163" t="s">
        <v>80</v>
      </c>
      <c r="AH5" s="193" t="s">
        <v>87</v>
      </c>
      <c r="AI5" s="68" t="s">
        <v>1</v>
      </c>
      <c r="AJ5" s="118" t="s">
        <v>32</v>
      </c>
      <c r="AK5" s="70" t="s">
        <v>10</v>
      </c>
      <c r="AL5" s="101" t="s">
        <v>2</v>
      </c>
      <c r="AM5" s="73" t="s">
        <v>34</v>
      </c>
      <c r="AN5" s="71" t="s">
        <v>35</v>
      </c>
      <c r="AO5" s="9"/>
      <c r="AP5" s="78" t="s">
        <v>36</v>
      </c>
      <c r="AQ5" s="165" t="s">
        <v>80</v>
      </c>
      <c r="AR5" s="194" t="s">
        <v>87</v>
      </c>
      <c r="AS5" s="79" t="s">
        <v>1</v>
      </c>
      <c r="AT5" s="120" t="s">
        <v>32</v>
      </c>
      <c r="AU5" s="81" t="s">
        <v>10</v>
      </c>
      <c r="AV5" s="100" t="s">
        <v>2</v>
      </c>
      <c r="AW5" s="84" t="s">
        <v>34</v>
      </c>
      <c r="AX5" s="82" t="s">
        <v>35</v>
      </c>
      <c r="AY5" s="4"/>
      <c r="AZ5" s="89" t="s">
        <v>36</v>
      </c>
      <c r="BA5" s="167" t="s">
        <v>80</v>
      </c>
      <c r="BB5" s="195" t="s">
        <v>87</v>
      </c>
      <c r="BC5" s="179" t="s">
        <v>86</v>
      </c>
      <c r="BD5" s="122" t="s">
        <v>32</v>
      </c>
      <c r="BE5" s="92" t="s">
        <v>10</v>
      </c>
      <c r="BF5" s="99" t="s">
        <v>2</v>
      </c>
      <c r="BG5" s="95" t="s">
        <v>34</v>
      </c>
      <c r="BH5" s="93" t="s">
        <v>35</v>
      </c>
    </row>
    <row r="6" spans="1:63" ht="23.25" customHeight="1" x14ac:dyDescent="0.15">
      <c r="A6" s="21"/>
      <c r="B6" s="35">
        <v>1</v>
      </c>
      <c r="C6" s="189"/>
      <c r="D6" s="36"/>
      <c r="E6" s="35">
        <v>1</v>
      </c>
      <c r="F6" s="35"/>
      <c r="G6" s="182"/>
      <c r="H6" s="35"/>
      <c r="I6" s="35" t="str">
        <f>IF(G6&gt;=200,"金",IF(G6&gt;=100,"銀",IF(G6&gt;=50,"銅","")))</f>
        <v/>
      </c>
      <c r="J6" s="35" t="e">
        <f>RANK(テーブル5[[#This Row],[列5]],$G$6:$G$62,0)</f>
        <v>#N/A</v>
      </c>
      <c r="K6" s="9"/>
      <c r="L6" s="47">
        <v>1</v>
      </c>
      <c r="M6" s="46"/>
      <c r="N6" s="49"/>
      <c r="O6" s="48">
        <v>2</v>
      </c>
      <c r="P6" s="48"/>
      <c r="Q6" s="184">
        <f ca="1">ROUND(Q6:Q25,0.01)</f>
        <v>0</v>
      </c>
      <c r="R6" s="48"/>
      <c r="S6" s="48" t="str">
        <f ca="1">IF(Q6&gt;=250,"金",IF(Q6&gt;=200,"銀",IF(Q6&gt;=100,"銅","")))</f>
        <v/>
      </c>
      <c r="T6" s="48" t="e">
        <f ca="1">RANK(テーブル6[[#This Row],[列5]],$Q$6:$Q$62,0)</f>
        <v>#N/A</v>
      </c>
      <c r="U6" s="9"/>
      <c r="V6" s="60">
        <v>1</v>
      </c>
      <c r="W6" s="59"/>
      <c r="X6" s="62"/>
      <c r="Y6" s="61">
        <v>3</v>
      </c>
      <c r="Z6" s="61"/>
      <c r="AA6" s="185">
        <v>0</v>
      </c>
      <c r="AB6" s="61"/>
      <c r="AC6" s="61" t="str">
        <f>IF(AA6&gt;=300,"金",IF(AA6&gt;=250,"銀",IF(AA6&gt;=200,"銅","")))</f>
        <v/>
      </c>
      <c r="AD6" s="61">
        <f>RANK(テーブル646[[#This Row],[列5]],$AA$6:$AA$62,0)</f>
        <v>1</v>
      </c>
      <c r="AE6" s="9"/>
      <c r="AF6" s="72">
        <v>1</v>
      </c>
      <c r="AG6" s="71"/>
      <c r="AH6" s="140"/>
      <c r="AI6" s="73">
        <v>4</v>
      </c>
      <c r="AJ6" s="73"/>
      <c r="AK6" s="186">
        <f ca="1">ROUND(AK6:AK25,0.01)</f>
        <v>0</v>
      </c>
      <c r="AL6" s="73"/>
      <c r="AM6" s="73" t="str">
        <f t="shared" ref="AM6:AM25" ca="1" si="0">IF(AK6&gt;=350,"金",IF(AK6&gt;=300,"銀",IF(AK6&gt;=250,"銅","")))</f>
        <v/>
      </c>
      <c r="AN6" s="73" t="e">
        <f ca="1">RANK(テーブル64647[[#This Row],[列5]],$AK$6:$AK$62,0)</f>
        <v>#N/A</v>
      </c>
      <c r="AO6" s="9"/>
      <c r="AP6" s="83">
        <v>1</v>
      </c>
      <c r="AQ6" s="82"/>
      <c r="AR6" s="142"/>
      <c r="AS6" s="84">
        <v>5</v>
      </c>
      <c r="AT6" s="84"/>
      <c r="AU6" s="187">
        <f ca="1">ROUND(AU6:AU59,0.01)</f>
        <v>0</v>
      </c>
      <c r="AV6" s="84"/>
      <c r="AW6" s="84" t="str">
        <f ca="1">IF(AU6&gt;=400,"金",IF(AU6&gt;=350,"銀",IF(AU6&gt;=300,"銅","")))</f>
        <v/>
      </c>
      <c r="AX6" s="84" t="e">
        <f ca="1">RANK(テーブル6464748[[#This Row],[列5]],$AU$6:$AU$62,0)</f>
        <v>#N/A</v>
      </c>
      <c r="AY6" s="9"/>
      <c r="AZ6" s="94">
        <v>1</v>
      </c>
      <c r="BA6" s="93"/>
      <c r="BB6" s="145"/>
      <c r="BC6" s="95">
        <v>6</v>
      </c>
      <c r="BD6" s="95"/>
      <c r="BE6" s="188">
        <f ca="1">ROUND(BE6:BE25,0.01)</f>
        <v>0</v>
      </c>
      <c r="BF6" s="95"/>
      <c r="BG6" s="95" t="str">
        <f ca="1">IF(BE6&gt;=420,"金",IF(BE6&gt;=400,"銀",IF(BE6&gt;=350,"銅","")))</f>
        <v/>
      </c>
      <c r="BH6" s="95" t="e">
        <f ca="1">RANK(テーブル6464748[[#This Row],[列5]],$BE$6:$BE$62,0)</f>
        <v>#N/A</v>
      </c>
      <c r="BI6" s="11"/>
      <c r="BJ6" s="11"/>
      <c r="BK6" s="11"/>
    </row>
    <row r="7" spans="1:63" ht="23.25" customHeight="1" x14ac:dyDescent="0.15">
      <c r="A7" s="21"/>
      <c r="B7" s="35">
        <v>2</v>
      </c>
      <c r="C7" s="36"/>
      <c r="D7" s="36"/>
      <c r="E7" s="35">
        <v>1</v>
      </c>
      <c r="F7" s="35"/>
      <c r="G7" s="182"/>
      <c r="H7" s="35"/>
      <c r="I7" s="35" t="str">
        <f t="shared" ref="I7:I61" si="1">IF(G7&gt;=200,"金",IF(G7&gt;=100,"銀",IF(G7&gt;=50,"銅","")))</f>
        <v/>
      </c>
      <c r="J7" s="35" t="e">
        <f>RANK(テーブル5[[#This Row],[列5]],$G$6:$G$62,0)</f>
        <v>#N/A</v>
      </c>
      <c r="K7" s="9"/>
      <c r="L7" s="47">
        <v>2</v>
      </c>
      <c r="M7" s="46"/>
      <c r="N7" s="49"/>
      <c r="O7" s="48">
        <v>2</v>
      </c>
      <c r="P7" s="48"/>
      <c r="Q7" s="184"/>
      <c r="R7" s="48"/>
      <c r="S7" s="48" t="str">
        <f>IF(テーブル6[[#This Row],[列5]]&gt;=250,"金",IF(テーブル6[[#This Row],[列5]]&gt;=200,"銀",IF(テーブル6[[#This Row],[列5]]&gt;=100,"銅","")))</f>
        <v/>
      </c>
      <c r="T7" s="48" t="e">
        <f ca="1">RANK(テーブル6[[#This Row],[列5]],$Q$6:$Q$62,0)</f>
        <v>#N/A</v>
      </c>
      <c r="U7" s="9"/>
      <c r="V7" s="60">
        <v>2</v>
      </c>
      <c r="W7" s="59"/>
      <c r="X7" s="62"/>
      <c r="Y7" s="61">
        <v>3</v>
      </c>
      <c r="Z7" s="61"/>
      <c r="AA7" s="185"/>
      <c r="AB7" s="61"/>
      <c r="AC7" s="61" t="str">
        <f t="shared" ref="AC7:AC10" si="2">IF(AA7&gt;=300,"金",IF(AA7&gt;=250,"銀",IF(AA7&gt;=200,"銅","")))</f>
        <v/>
      </c>
      <c r="AD7" s="61">
        <f>RANK(テーブル646[[#This Row],[列5]],$AA$6:$AA$62,0)</f>
        <v>1</v>
      </c>
      <c r="AE7" s="9"/>
      <c r="AF7" s="72">
        <v>2</v>
      </c>
      <c r="AG7" s="71"/>
      <c r="AH7" s="140"/>
      <c r="AI7" s="73">
        <v>4</v>
      </c>
      <c r="AJ7" s="73"/>
      <c r="AK7" s="186"/>
      <c r="AL7" s="73"/>
      <c r="AM7" s="73" t="str">
        <f t="shared" si="0"/>
        <v/>
      </c>
      <c r="AN7" s="73" t="e">
        <f ca="1">RANK(テーブル64647[[#This Row],[列5]],$AK$6:$AK$62,0)</f>
        <v>#N/A</v>
      </c>
      <c r="AO7" s="9"/>
      <c r="AP7" s="83">
        <v>2</v>
      </c>
      <c r="AQ7" s="82"/>
      <c r="AR7" s="142"/>
      <c r="AS7" s="84">
        <v>5</v>
      </c>
      <c r="AT7" s="84"/>
      <c r="AU7" s="187"/>
      <c r="AV7" s="84"/>
      <c r="AW7" s="84" t="str">
        <f t="shared" ref="AW7:AW62" si="3">IF(AU7&gt;=400,"金",IF(AU7&gt;=350,"銀",IF(AU7&gt;=300,"銅","")))</f>
        <v/>
      </c>
      <c r="AX7" s="84" t="e">
        <f ca="1">RANK(テーブル6464748[[#This Row],[列5]],$AU$6:$AU$62,0)</f>
        <v>#N/A</v>
      </c>
      <c r="AY7" s="9"/>
      <c r="AZ7" s="94">
        <v>2</v>
      </c>
      <c r="BA7" s="93"/>
      <c r="BB7" s="145"/>
      <c r="BC7" s="95">
        <v>6</v>
      </c>
      <c r="BD7" s="95"/>
      <c r="BE7" s="188"/>
      <c r="BF7" s="95"/>
      <c r="BG7" s="95" t="str">
        <f t="shared" ref="BG7:BG62" si="4">IF(BE7&gt;=420,"金",IF(BE7&gt;=400,"銀",IF(BE7&gt;=350,"銅","")))</f>
        <v/>
      </c>
      <c r="BH7" s="95" t="e">
        <f ca="1">RANK(テーブル6464748[[#This Row],[列5]],$AU$6:$AU$62,0)</f>
        <v>#N/A</v>
      </c>
      <c r="BI7" s="11"/>
      <c r="BJ7" s="11"/>
      <c r="BK7" s="11"/>
    </row>
    <row r="8" spans="1:63" ht="23.25" customHeight="1" x14ac:dyDescent="0.15">
      <c r="A8" s="21"/>
      <c r="B8" s="35">
        <v>3</v>
      </c>
      <c r="C8" s="36"/>
      <c r="D8" s="36"/>
      <c r="E8" s="35">
        <v>1</v>
      </c>
      <c r="F8" s="35"/>
      <c r="G8" s="182"/>
      <c r="H8" s="35"/>
      <c r="I8" s="35" t="str">
        <f t="shared" si="1"/>
        <v/>
      </c>
      <c r="J8" s="35" t="e">
        <f>RANK(テーブル5[[#This Row],[列5]],$G$6:$G$62,0)</f>
        <v>#N/A</v>
      </c>
      <c r="K8" s="9"/>
      <c r="L8" s="47">
        <v>3</v>
      </c>
      <c r="M8" s="46"/>
      <c r="N8" s="49"/>
      <c r="O8" s="48">
        <v>2</v>
      </c>
      <c r="P8" s="48"/>
      <c r="Q8" s="184"/>
      <c r="R8" s="48"/>
      <c r="S8" s="48" t="str">
        <f>IF(テーブル6[[#This Row],[列5]]&gt;=250,"金",IF(テーブル6[[#This Row],[列5]]&gt;=200,"銀",IF(テーブル6[[#This Row],[列5]]&gt;=100,"銅","")))</f>
        <v/>
      </c>
      <c r="T8" s="48" t="e">
        <f ca="1">RANK(テーブル6[[#This Row],[列5]],$Q$6:$Q$62,0)</f>
        <v>#N/A</v>
      </c>
      <c r="U8" s="9"/>
      <c r="V8" s="60">
        <v>3</v>
      </c>
      <c r="W8" s="59"/>
      <c r="X8" s="62"/>
      <c r="Y8" s="61">
        <v>3</v>
      </c>
      <c r="Z8" s="61"/>
      <c r="AA8" s="185"/>
      <c r="AB8" s="61"/>
      <c r="AC8" s="61" t="str">
        <f t="shared" si="2"/>
        <v/>
      </c>
      <c r="AD8" s="61">
        <f>RANK(テーブル646[[#This Row],[列5]],$AA$6:$AA$62,0)</f>
        <v>1</v>
      </c>
      <c r="AE8" s="9"/>
      <c r="AF8" s="72">
        <v>3</v>
      </c>
      <c r="AG8" s="71"/>
      <c r="AH8" s="140"/>
      <c r="AI8" s="73">
        <v>4</v>
      </c>
      <c r="AJ8" s="73"/>
      <c r="AK8" s="186"/>
      <c r="AL8" s="73"/>
      <c r="AM8" s="73" t="str">
        <f t="shared" si="0"/>
        <v/>
      </c>
      <c r="AN8" s="73" t="e">
        <f ca="1">RANK(テーブル64647[[#This Row],[列5]],$AK$6:$AK$62,0)</f>
        <v>#N/A</v>
      </c>
      <c r="AO8" s="9"/>
      <c r="AP8" s="83">
        <v>3</v>
      </c>
      <c r="AQ8" s="82"/>
      <c r="AR8" s="142"/>
      <c r="AS8" s="84">
        <v>5</v>
      </c>
      <c r="AT8" s="84"/>
      <c r="AU8" s="187"/>
      <c r="AV8" s="84"/>
      <c r="AW8" s="84" t="str">
        <f t="shared" si="3"/>
        <v/>
      </c>
      <c r="AX8" s="84" t="e">
        <f ca="1">RANK(テーブル6464748[[#This Row],[列5]],$AU$6:$AU$62,0)</f>
        <v>#N/A</v>
      </c>
      <c r="AY8" s="9"/>
      <c r="AZ8" s="94">
        <v>3</v>
      </c>
      <c r="BA8" s="93"/>
      <c r="BB8" s="145"/>
      <c r="BC8" s="95">
        <v>6</v>
      </c>
      <c r="BD8" s="95"/>
      <c r="BE8" s="188"/>
      <c r="BF8" s="95"/>
      <c r="BG8" s="95" t="str">
        <f t="shared" si="4"/>
        <v/>
      </c>
      <c r="BH8" s="95" t="e">
        <f ca="1">RANK(テーブル6464748[[#This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6"/>
      <c r="D9" s="36"/>
      <c r="E9" s="35">
        <v>1</v>
      </c>
      <c r="F9" s="35"/>
      <c r="G9" s="182"/>
      <c r="H9" s="35"/>
      <c r="I9" s="35" t="str">
        <f t="shared" si="1"/>
        <v/>
      </c>
      <c r="J9" s="35" t="e">
        <f>RANK(テーブル5[[#This Row],[列5]],$G$6:$G$62,0)</f>
        <v>#N/A</v>
      </c>
      <c r="K9" s="9"/>
      <c r="L9" s="47">
        <v>4</v>
      </c>
      <c r="M9" s="46"/>
      <c r="N9" s="49"/>
      <c r="O9" s="48">
        <v>2</v>
      </c>
      <c r="P9" s="48"/>
      <c r="Q9" s="184"/>
      <c r="R9" s="48"/>
      <c r="S9" s="48" t="str">
        <f>IF(テーブル6[[#This Row],[列5]]&gt;=250,"金",IF(テーブル6[[#This Row],[列5]]&gt;=200,"銀",IF(テーブル6[[#This Row],[列5]]&gt;=100,"銅","")))</f>
        <v/>
      </c>
      <c r="T9" s="48" t="e">
        <f ca="1">RANK(テーブル6[[#This Row],[列5]],$Q$6:$Q$62,0)</f>
        <v>#N/A</v>
      </c>
      <c r="U9" s="9"/>
      <c r="V9" s="60">
        <v>4</v>
      </c>
      <c r="W9" s="59"/>
      <c r="X9" s="62"/>
      <c r="Y9" s="61">
        <v>3</v>
      </c>
      <c r="Z9" s="61"/>
      <c r="AA9" s="185"/>
      <c r="AB9" s="61"/>
      <c r="AC9" s="61" t="str">
        <f t="shared" si="2"/>
        <v/>
      </c>
      <c r="AD9" s="61">
        <f>RANK(テーブル646[[#This Row],[列5]],$AA$6:$AA$62,0)</f>
        <v>1</v>
      </c>
      <c r="AE9" s="9"/>
      <c r="AF9" s="72">
        <v>4</v>
      </c>
      <c r="AG9" s="71"/>
      <c r="AH9" s="140"/>
      <c r="AI9" s="73">
        <v>4</v>
      </c>
      <c r="AJ9" s="73"/>
      <c r="AK9" s="186"/>
      <c r="AL9" s="73"/>
      <c r="AM9" s="73" t="str">
        <f t="shared" si="0"/>
        <v/>
      </c>
      <c r="AN9" s="73" t="e">
        <f ca="1">RANK(テーブル64647[[#This Row],[列5]],$AK$6:$AK$62,0)</f>
        <v>#N/A</v>
      </c>
      <c r="AO9" s="9"/>
      <c r="AP9" s="83">
        <v>4</v>
      </c>
      <c r="AQ9" s="82"/>
      <c r="AR9" s="142"/>
      <c r="AS9" s="84">
        <v>5</v>
      </c>
      <c r="AT9" s="84"/>
      <c r="AU9" s="187"/>
      <c r="AV9" s="84"/>
      <c r="AW9" s="84" t="str">
        <f t="shared" si="3"/>
        <v/>
      </c>
      <c r="AX9" s="84" t="e">
        <f ca="1">RANK(テーブル6464748[[#This Row],[列5]],$AU$6:$AU$62,0)</f>
        <v>#N/A</v>
      </c>
      <c r="AY9" s="9"/>
      <c r="AZ9" s="94">
        <v>4</v>
      </c>
      <c r="BA9" s="93"/>
      <c r="BB9" s="145"/>
      <c r="BC9" s="95">
        <v>6</v>
      </c>
      <c r="BD9" s="95"/>
      <c r="BE9" s="188"/>
      <c r="BF9" s="95"/>
      <c r="BG9" s="95" t="str">
        <f t="shared" si="4"/>
        <v/>
      </c>
      <c r="BH9" s="95" t="e">
        <f ca="1">RANK(テーブル6464748[[#This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6"/>
      <c r="D10" s="36"/>
      <c r="E10" s="35">
        <v>1</v>
      </c>
      <c r="F10" s="35"/>
      <c r="G10" s="182"/>
      <c r="H10" s="35"/>
      <c r="I10" s="35" t="str">
        <f t="shared" si="1"/>
        <v/>
      </c>
      <c r="J10" s="35" t="e">
        <f>RANK(テーブル5[[#This Row],[列5]],$G$6:$G$62,0)</f>
        <v>#N/A</v>
      </c>
      <c r="K10" s="9"/>
      <c r="L10" s="47">
        <v>5</v>
      </c>
      <c r="M10" s="46"/>
      <c r="N10" s="49"/>
      <c r="O10" s="48">
        <v>2</v>
      </c>
      <c r="P10" s="48"/>
      <c r="Q10" s="184"/>
      <c r="R10" s="48"/>
      <c r="S10" s="48" t="str">
        <f>IF(テーブル6[[#This Row],[列5]]&gt;=250,"金",IF(テーブル6[[#This Row],[列5]]&gt;=200,"銀",IF(テーブル6[[#This Row],[列5]]&gt;=100,"銅","")))</f>
        <v/>
      </c>
      <c r="T10" s="48" t="e">
        <f ca="1">RANK(テーブル6[[#This Row],[列5]],$Q$6:$Q$62,0)</f>
        <v>#N/A</v>
      </c>
      <c r="U10" s="9"/>
      <c r="V10" s="60">
        <v>5</v>
      </c>
      <c r="W10" s="59"/>
      <c r="X10" s="62"/>
      <c r="Y10" s="61">
        <v>3</v>
      </c>
      <c r="Z10" s="61"/>
      <c r="AA10" s="185"/>
      <c r="AB10" s="61"/>
      <c r="AC10" s="61" t="str">
        <f t="shared" si="2"/>
        <v/>
      </c>
      <c r="AD10" s="61">
        <f>RANK(テーブル646[[#This Row],[列5]],$AA$6:$AA$62,0)</f>
        <v>1</v>
      </c>
      <c r="AE10" s="9"/>
      <c r="AF10" s="72">
        <v>5</v>
      </c>
      <c r="AG10" s="71"/>
      <c r="AH10" s="140"/>
      <c r="AI10" s="73">
        <v>4</v>
      </c>
      <c r="AJ10" s="73"/>
      <c r="AK10" s="186"/>
      <c r="AL10" s="73"/>
      <c r="AM10" s="73" t="str">
        <f t="shared" si="0"/>
        <v/>
      </c>
      <c r="AN10" s="73" t="e">
        <f ca="1">RANK(テーブル64647[[#This Row],[列5]],$AK$6:$AK$62,0)</f>
        <v>#N/A</v>
      </c>
      <c r="AO10" s="9"/>
      <c r="AP10" s="83">
        <v>5</v>
      </c>
      <c r="AQ10" s="82"/>
      <c r="AR10" s="142"/>
      <c r="AS10" s="84">
        <v>5</v>
      </c>
      <c r="AT10" s="84"/>
      <c r="AU10" s="187"/>
      <c r="AV10" s="84"/>
      <c r="AW10" s="84" t="str">
        <f t="shared" si="3"/>
        <v/>
      </c>
      <c r="AX10" s="84" t="e">
        <f ca="1">RANK(テーブル6464748[[#This Row],[列5]],$AU$6:$AU$62,0)</f>
        <v>#N/A</v>
      </c>
      <c r="AY10" s="9"/>
      <c r="AZ10" s="94">
        <v>5</v>
      </c>
      <c r="BA10" s="93"/>
      <c r="BB10" s="145"/>
      <c r="BC10" s="95">
        <v>6</v>
      </c>
      <c r="BD10" s="95"/>
      <c r="BE10" s="188"/>
      <c r="BF10" s="95"/>
      <c r="BG10" s="95" t="str">
        <f t="shared" si="4"/>
        <v/>
      </c>
      <c r="BH10" s="95" t="e">
        <f ca="1">RANK(テーブル6464748[[#This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6"/>
      <c r="D11" s="36"/>
      <c r="E11" s="35">
        <v>1</v>
      </c>
      <c r="F11" s="35"/>
      <c r="G11" s="183"/>
      <c r="H11" s="37"/>
      <c r="I11" s="35" t="str">
        <f t="shared" si="1"/>
        <v/>
      </c>
      <c r="J11" s="35" t="e">
        <f>RANK(テーブル5[[#This Row],[列5]],$G$6:$G$62,0)</f>
        <v>#N/A</v>
      </c>
      <c r="K11" s="9"/>
      <c r="L11" s="47">
        <v>6</v>
      </c>
      <c r="M11" s="46"/>
      <c r="N11" s="49"/>
      <c r="O11" s="48">
        <v>2</v>
      </c>
      <c r="P11" s="48"/>
      <c r="Q11" s="184"/>
      <c r="R11" s="48"/>
      <c r="S11" s="48" t="str">
        <f>IF(テーブル6[[#This Row],[列5]]&gt;=250,"金",IF(テーブル6[[#This Row],[列5]]&gt;=200,"銀",IF(テーブル6[[#This Row],[列5]]&gt;=100,"銅","")))</f>
        <v/>
      </c>
      <c r="T11" s="48" t="e">
        <f ca="1">RANK(テーブル6[[#This Row],[列5]],$Q$6:$Q$62,0)</f>
        <v>#N/A</v>
      </c>
      <c r="U11" s="9"/>
      <c r="V11" s="60">
        <v>6</v>
      </c>
      <c r="W11" s="59"/>
      <c r="X11" s="62"/>
      <c r="Y11" s="61">
        <v>3</v>
      </c>
      <c r="Z11" s="61"/>
      <c r="AA11" s="185"/>
      <c r="AB11" s="61"/>
      <c r="AC11" s="61" t="str">
        <f>IF(AA11&gt;=300,"金",IF(AA11&gt;=250,"銀",IF(AA11&gt;=200,"銅","")))</f>
        <v/>
      </c>
      <c r="AD11" s="61">
        <f>RANK(テーブル646[[#This Row],[列5]],$AA$6:$AA$62,0)</f>
        <v>1</v>
      </c>
      <c r="AE11" s="9"/>
      <c r="AF11" s="72">
        <v>6</v>
      </c>
      <c r="AG11" s="71"/>
      <c r="AH11" s="140"/>
      <c r="AI11" s="73">
        <v>4</v>
      </c>
      <c r="AJ11" s="73"/>
      <c r="AK11" s="186"/>
      <c r="AL11" s="73"/>
      <c r="AM11" s="73" t="str">
        <f t="shared" si="0"/>
        <v/>
      </c>
      <c r="AN11" s="73" t="e">
        <f ca="1">RANK(テーブル64647[[#This Row],[列5]],$AK$6:$AK$62,0)</f>
        <v>#N/A</v>
      </c>
      <c r="AO11" s="9"/>
      <c r="AP11" s="83">
        <v>6</v>
      </c>
      <c r="AQ11" s="82"/>
      <c r="AR11" s="142"/>
      <c r="AS11" s="84">
        <v>5</v>
      </c>
      <c r="AT11" s="84"/>
      <c r="AU11" s="187"/>
      <c r="AV11" s="84"/>
      <c r="AW11" s="84" t="str">
        <f t="shared" si="3"/>
        <v/>
      </c>
      <c r="AX11" s="84" t="e">
        <f ca="1">RANK(テーブル6464748[[#This Row],[列5]],$AU$6:$AU$62,0)</f>
        <v>#N/A</v>
      </c>
      <c r="AY11" s="9"/>
      <c r="AZ11" s="94">
        <v>6</v>
      </c>
      <c r="BA11" s="93"/>
      <c r="BB11" s="145"/>
      <c r="BC11" s="95">
        <v>6</v>
      </c>
      <c r="BD11" s="95"/>
      <c r="BE11" s="188"/>
      <c r="BF11" s="95"/>
      <c r="BG11" s="95" t="str">
        <f t="shared" si="4"/>
        <v/>
      </c>
      <c r="BH11" s="95" t="e">
        <f ca="1">RANK(テーブル6464748[[#This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6"/>
      <c r="D12" s="36"/>
      <c r="E12" s="35">
        <v>1</v>
      </c>
      <c r="F12" s="35"/>
      <c r="G12" s="182"/>
      <c r="H12" s="35"/>
      <c r="I12" s="35" t="str">
        <f t="shared" si="1"/>
        <v/>
      </c>
      <c r="J12" s="35" t="e">
        <f>RANK(テーブル5[[#This Row],[列5]],$G$6:$G$62,0)</f>
        <v>#N/A</v>
      </c>
      <c r="K12" s="9"/>
      <c r="L12" s="47">
        <v>7</v>
      </c>
      <c r="M12" s="46"/>
      <c r="N12" s="49"/>
      <c r="O12" s="48">
        <v>2</v>
      </c>
      <c r="P12" s="48"/>
      <c r="Q12" s="184"/>
      <c r="R12" s="48"/>
      <c r="S12" s="48" t="str">
        <f>IF(テーブル6[[#This Row],[列5]]&gt;=250,"金",IF(テーブル6[[#This Row],[列5]]&gt;=200,"銀",IF(テーブル6[[#This Row],[列5]]&gt;=100,"銅","")))</f>
        <v/>
      </c>
      <c r="T12" s="48" t="e">
        <f ca="1">RANK(テーブル6[[#This Row],[列5]],$Q$6:$Q$62,0)</f>
        <v>#N/A</v>
      </c>
      <c r="U12" s="9"/>
      <c r="V12" s="60">
        <v>7</v>
      </c>
      <c r="W12" s="59"/>
      <c r="X12" s="62"/>
      <c r="Y12" s="61">
        <v>3</v>
      </c>
      <c r="Z12" s="61"/>
      <c r="AA12" s="185"/>
      <c r="AB12" s="61"/>
      <c r="AC12" s="61" t="str">
        <f>IF(AA12&gt;=300,"金",IF(AA12&gt;=250,"銀",IF(AA12&gt;=200,"銅","")))</f>
        <v/>
      </c>
      <c r="AD12" s="61">
        <f>RANK(テーブル646[[#This Row],[列5]],$AA$6:$AA$62,0)</f>
        <v>1</v>
      </c>
      <c r="AE12" s="9"/>
      <c r="AF12" s="72">
        <v>7</v>
      </c>
      <c r="AG12" s="71"/>
      <c r="AH12" s="140"/>
      <c r="AI12" s="73">
        <v>4</v>
      </c>
      <c r="AJ12" s="73"/>
      <c r="AK12" s="186"/>
      <c r="AL12" s="73"/>
      <c r="AM12" s="73" t="str">
        <f t="shared" si="0"/>
        <v/>
      </c>
      <c r="AN12" s="73" t="e">
        <f ca="1">RANK(テーブル64647[[#This Row],[列5]],$AK$6:$AK$62,0)</f>
        <v>#N/A</v>
      </c>
      <c r="AO12" s="9"/>
      <c r="AP12" s="83">
        <v>7</v>
      </c>
      <c r="AQ12" s="82"/>
      <c r="AR12" s="142"/>
      <c r="AS12" s="84">
        <v>5</v>
      </c>
      <c r="AT12" s="84"/>
      <c r="AU12" s="187"/>
      <c r="AV12" s="84"/>
      <c r="AW12" s="84" t="str">
        <f t="shared" si="3"/>
        <v/>
      </c>
      <c r="AX12" s="84" t="e">
        <f ca="1">RANK(テーブル6464748[[#This Row],[列5]],$AU$6:$AU$62,0)</f>
        <v>#N/A</v>
      </c>
      <c r="AY12" s="9"/>
      <c r="AZ12" s="94">
        <v>7</v>
      </c>
      <c r="BA12" s="93"/>
      <c r="BB12" s="145"/>
      <c r="BC12" s="95">
        <v>6</v>
      </c>
      <c r="BD12" s="95"/>
      <c r="BE12" s="188"/>
      <c r="BF12" s="95"/>
      <c r="BG12" s="95" t="str">
        <f t="shared" si="4"/>
        <v/>
      </c>
      <c r="BH12" s="95" t="e">
        <f ca="1">RANK(テーブル6464748[[#This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6"/>
      <c r="D13" s="36"/>
      <c r="E13" s="35">
        <v>1</v>
      </c>
      <c r="F13" s="35"/>
      <c r="G13" s="182"/>
      <c r="H13" s="35"/>
      <c r="I13" s="35" t="str">
        <f t="shared" si="1"/>
        <v/>
      </c>
      <c r="J13" s="35" t="e">
        <f>RANK(テーブル5[[#This Row],[列5]],$G$6:$G$62,0)</f>
        <v>#N/A</v>
      </c>
      <c r="K13" s="9"/>
      <c r="L13" s="47">
        <v>8</v>
      </c>
      <c r="M13" s="46"/>
      <c r="N13" s="49"/>
      <c r="O13" s="48">
        <v>2</v>
      </c>
      <c r="P13" s="48"/>
      <c r="Q13" s="184"/>
      <c r="R13" s="48"/>
      <c r="S13" s="48" t="str">
        <f>IF(テーブル6[[#This Row],[列5]]&gt;=250,"金",IF(テーブル6[[#This Row],[列5]]&gt;=200,"銀",IF(テーブル6[[#This Row],[列5]]&gt;=100,"銅","")))</f>
        <v/>
      </c>
      <c r="T13" s="48" t="e">
        <f ca="1">RANK(テーブル6[[#This Row],[列5]],$Q$6:$Q$62,0)</f>
        <v>#N/A</v>
      </c>
      <c r="U13" s="9"/>
      <c r="V13" s="60">
        <v>8</v>
      </c>
      <c r="W13" s="59"/>
      <c r="X13" s="62"/>
      <c r="Y13" s="61">
        <v>3</v>
      </c>
      <c r="Z13" s="61"/>
      <c r="AA13" s="185"/>
      <c r="AB13" s="61"/>
      <c r="AC13" s="61" t="str">
        <f t="shared" ref="AC13:AC62" si="5">IF(AA13&gt;=300,"金",IF(AA13&gt;=250,"銀",IF(AA13&gt;=200,"銅","")))</f>
        <v/>
      </c>
      <c r="AD13" s="61">
        <f>RANK(テーブル646[[#This Row],[列5]],$AA$6:$AA$62,0)</f>
        <v>1</v>
      </c>
      <c r="AE13" s="9"/>
      <c r="AF13" s="72">
        <v>8</v>
      </c>
      <c r="AG13" s="71"/>
      <c r="AH13" s="140"/>
      <c r="AI13" s="73">
        <v>4</v>
      </c>
      <c r="AJ13" s="73"/>
      <c r="AK13" s="186"/>
      <c r="AL13" s="73"/>
      <c r="AM13" s="73" t="str">
        <f t="shared" si="0"/>
        <v/>
      </c>
      <c r="AN13" s="73" t="e">
        <f ca="1">RANK(テーブル64647[[#This Row],[列5]],$AK$6:$AK$62,0)</f>
        <v>#N/A</v>
      </c>
      <c r="AO13" s="9"/>
      <c r="AP13" s="83">
        <v>8</v>
      </c>
      <c r="AQ13" s="82"/>
      <c r="AR13" s="142"/>
      <c r="AS13" s="84">
        <v>5</v>
      </c>
      <c r="AT13" s="84"/>
      <c r="AU13" s="187"/>
      <c r="AV13" s="84"/>
      <c r="AW13" s="84" t="str">
        <f t="shared" si="3"/>
        <v/>
      </c>
      <c r="AX13" s="84" t="e">
        <f ca="1">RANK(テーブル6464748[[#This Row],[列5]],$AU$6:$AU$62,0)</f>
        <v>#N/A</v>
      </c>
      <c r="AY13" s="9"/>
      <c r="AZ13" s="94">
        <v>8</v>
      </c>
      <c r="BA13" s="93"/>
      <c r="BB13" s="145"/>
      <c r="BC13" s="95">
        <v>6</v>
      </c>
      <c r="BD13" s="95"/>
      <c r="BE13" s="188"/>
      <c r="BF13" s="95"/>
      <c r="BG13" s="95" t="str">
        <f t="shared" si="4"/>
        <v/>
      </c>
      <c r="BH13" s="95" t="e">
        <f ca="1">RANK(テーブル6464748[[#This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6"/>
      <c r="D14" s="36"/>
      <c r="E14" s="35">
        <v>1</v>
      </c>
      <c r="F14" s="35"/>
      <c r="G14" s="183"/>
      <c r="H14" s="37"/>
      <c r="I14" s="35" t="str">
        <f t="shared" si="1"/>
        <v/>
      </c>
      <c r="J14" s="35" t="e">
        <f>RANK(テーブル5[[#This Row],[列5]],$G$6:$G$62,0)</f>
        <v>#N/A</v>
      </c>
      <c r="K14" s="9"/>
      <c r="L14" s="47">
        <v>9</v>
      </c>
      <c r="M14" s="46"/>
      <c r="N14" s="49"/>
      <c r="O14" s="48">
        <v>2</v>
      </c>
      <c r="P14" s="48"/>
      <c r="Q14" s="184"/>
      <c r="R14" s="48"/>
      <c r="S14" s="48" t="str">
        <f>IF(テーブル6[[#This Row],[列5]]&gt;=250,"金",IF(テーブル6[[#This Row],[列5]]&gt;=200,"銀",IF(テーブル6[[#This Row],[列5]]&gt;=100,"銅","")))</f>
        <v/>
      </c>
      <c r="T14" s="48" t="e">
        <f ca="1">RANK(テーブル6[[#This Row],[列5]],$Q$6:$Q$62,0)</f>
        <v>#N/A</v>
      </c>
      <c r="U14" s="9"/>
      <c r="V14" s="60">
        <v>9</v>
      </c>
      <c r="W14" s="59"/>
      <c r="X14" s="62"/>
      <c r="Y14" s="61">
        <v>3</v>
      </c>
      <c r="Z14" s="61"/>
      <c r="AA14" s="185"/>
      <c r="AB14" s="61"/>
      <c r="AC14" s="61" t="str">
        <f t="shared" si="5"/>
        <v/>
      </c>
      <c r="AD14" s="61">
        <f>RANK(テーブル646[[#This Row],[列5]],$AA$6:$AA$62,0)</f>
        <v>1</v>
      </c>
      <c r="AE14" s="9"/>
      <c r="AF14" s="72">
        <v>9</v>
      </c>
      <c r="AG14" s="71"/>
      <c r="AH14" s="140"/>
      <c r="AI14" s="73">
        <v>4</v>
      </c>
      <c r="AJ14" s="73"/>
      <c r="AK14" s="186"/>
      <c r="AL14" s="73"/>
      <c r="AM14" s="73" t="str">
        <f t="shared" si="0"/>
        <v/>
      </c>
      <c r="AN14" s="73" t="e">
        <f ca="1">RANK(テーブル64647[[#This Row],[列5]],$AK$6:$AK$62,0)</f>
        <v>#N/A</v>
      </c>
      <c r="AO14" s="9"/>
      <c r="AP14" s="83">
        <v>9</v>
      </c>
      <c r="AQ14" s="82"/>
      <c r="AR14" s="142"/>
      <c r="AS14" s="84">
        <v>5</v>
      </c>
      <c r="AT14" s="84"/>
      <c r="AU14" s="187"/>
      <c r="AV14" s="84"/>
      <c r="AW14" s="84" t="str">
        <f t="shared" si="3"/>
        <v/>
      </c>
      <c r="AX14" s="84" t="e">
        <f ca="1">RANK(テーブル6464748[[#This Row],[列5]],$AU$6:$AU$62,0)</f>
        <v>#N/A</v>
      </c>
      <c r="AY14" s="9"/>
      <c r="AZ14" s="94">
        <v>9</v>
      </c>
      <c r="BA14" s="93"/>
      <c r="BB14" s="145"/>
      <c r="BC14" s="95">
        <v>6</v>
      </c>
      <c r="BD14" s="95"/>
      <c r="BE14" s="188"/>
      <c r="BF14" s="95"/>
      <c r="BG14" s="95" t="str">
        <f t="shared" si="4"/>
        <v/>
      </c>
      <c r="BH14" s="95" t="e">
        <f ca="1">RANK(テーブル6464748[[#This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6"/>
      <c r="D15" s="36"/>
      <c r="E15" s="35">
        <v>1</v>
      </c>
      <c r="F15" s="35"/>
      <c r="G15" s="182"/>
      <c r="H15" s="35"/>
      <c r="I15" s="35" t="str">
        <f t="shared" si="1"/>
        <v/>
      </c>
      <c r="J15" s="35" t="e">
        <f>RANK(テーブル5[[#This Row],[列5]],$G$6:$G$62,0)</f>
        <v>#N/A</v>
      </c>
      <c r="K15" s="9"/>
      <c r="L15" s="47">
        <v>10</v>
      </c>
      <c r="M15" s="46"/>
      <c r="N15" s="49"/>
      <c r="O15" s="48">
        <v>2</v>
      </c>
      <c r="P15" s="48"/>
      <c r="Q15" s="184"/>
      <c r="R15" s="48"/>
      <c r="S15" s="48" t="str">
        <f>IF(テーブル6[[#This Row],[列5]]&gt;=250,"金",IF(テーブル6[[#This Row],[列5]]&gt;=200,"銀",IF(テーブル6[[#This Row],[列5]]&gt;=100,"銅","")))</f>
        <v/>
      </c>
      <c r="T15" s="48" t="e">
        <f ca="1">RANK(テーブル6[[#This Row],[列5]],$Q$6:$Q$62,0)</f>
        <v>#N/A</v>
      </c>
      <c r="U15" s="9"/>
      <c r="V15" s="60">
        <v>10</v>
      </c>
      <c r="W15" s="59"/>
      <c r="X15" s="62"/>
      <c r="Y15" s="61">
        <v>3</v>
      </c>
      <c r="Z15" s="61"/>
      <c r="AA15" s="185"/>
      <c r="AB15" s="61"/>
      <c r="AC15" s="61" t="str">
        <f t="shared" si="5"/>
        <v/>
      </c>
      <c r="AD15" s="61">
        <f>RANK(テーブル646[[#This Row],[列5]],$AA$6:$AA$62,0)</f>
        <v>1</v>
      </c>
      <c r="AE15" s="9"/>
      <c r="AF15" s="72">
        <v>10</v>
      </c>
      <c r="AG15" s="71"/>
      <c r="AH15" s="140"/>
      <c r="AI15" s="73">
        <v>4</v>
      </c>
      <c r="AJ15" s="73"/>
      <c r="AK15" s="186"/>
      <c r="AL15" s="73"/>
      <c r="AM15" s="73" t="str">
        <f t="shared" si="0"/>
        <v/>
      </c>
      <c r="AN15" s="73" t="e">
        <f ca="1">RANK(テーブル64647[[#This Row],[列5]],$AK$6:$AK$62,0)</f>
        <v>#N/A</v>
      </c>
      <c r="AO15" s="9"/>
      <c r="AP15" s="83">
        <v>10</v>
      </c>
      <c r="AQ15" s="82"/>
      <c r="AR15" s="142"/>
      <c r="AS15" s="84">
        <v>5</v>
      </c>
      <c r="AT15" s="84"/>
      <c r="AU15" s="187"/>
      <c r="AV15" s="84"/>
      <c r="AW15" s="84" t="str">
        <f t="shared" si="3"/>
        <v/>
      </c>
      <c r="AX15" s="84" t="e">
        <f ca="1">RANK(テーブル6464748[[#This Row],[列5]],$AU$6:$AU$62,0)</f>
        <v>#N/A</v>
      </c>
      <c r="AY15" s="9"/>
      <c r="AZ15" s="94">
        <v>10</v>
      </c>
      <c r="BA15" s="93"/>
      <c r="BB15" s="145"/>
      <c r="BC15" s="95">
        <v>6</v>
      </c>
      <c r="BD15" s="95"/>
      <c r="BE15" s="188"/>
      <c r="BF15" s="95"/>
      <c r="BG15" s="95" t="str">
        <f t="shared" si="4"/>
        <v/>
      </c>
      <c r="BH15" s="95" t="e">
        <f ca="1">RANK(テーブル6464748[[#This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6"/>
      <c r="D16" s="36"/>
      <c r="E16" s="35">
        <v>1</v>
      </c>
      <c r="F16" s="35"/>
      <c r="G16" s="182"/>
      <c r="H16" s="35"/>
      <c r="I16" s="35" t="str">
        <f t="shared" si="1"/>
        <v/>
      </c>
      <c r="J16" s="35" t="e">
        <f>RANK(テーブル5[[#This Row],[列5]],$G$6:$G$62,0)</f>
        <v>#N/A</v>
      </c>
      <c r="K16" s="9"/>
      <c r="L16" s="47">
        <v>11</v>
      </c>
      <c r="M16" s="46"/>
      <c r="N16" s="49"/>
      <c r="O16" s="48">
        <v>2</v>
      </c>
      <c r="P16" s="48"/>
      <c r="Q16" s="184"/>
      <c r="R16" s="48"/>
      <c r="S16" s="48" t="str">
        <f>IF(テーブル6[[#This Row],[列5]]&gt;=250,"金",IF(テーブル6[[#This Row],[列5]]&gt;=200,"銀",IF(テーブル6[[#This Row],[列5]]&gt;=100,"銅","")))</f>
        <v/>
      </c>
      <c r="T16" s="48" t="e">
        <f ca="1">RANK(テーブル6[[#This Row],[列5]],$Q$6:$Q$62,0)</f>
        <v>#N/A</v>
      </c>
      <c r="U16" s="9"/>
      <c r="V16" s="60">
        <v>11</v>
      </c>
      <c r="W16" s="59"/>
      <c r="X16" s="62"/>
      <c r="Y16" s="61">
        <v>3</v>
      </c>
      <c r="Z16" s="61"/>
      <c r="AA16" s="185"/>
      <c r="AB16" s="61"/>
      <c r="AC16" s="61" t="str">
        <f t="shared" si="5"/>
        <v/>
      </c>
      <c r="AD16" s="61">
        <f>RANK(テーブル646[[#This Row],[列5]],$AA$6:$AA$62,0)</f>
        <v>1</v>
      </c>
      <c r="AE16" s="9"/>
      <c r="AF16" s="72">
        <v>11</v>
      </c>
      <c r="AG16" s="71"/>
      <c r="AH16" s="140"/>
      <c r="AI16" s="73">
        <v>4</v>
      </c>
      <c r="AJ16" s="73"/>
      <c r="AK16" s="186"/>
      <c r="AL16" s="73"/>
      <c r="AM16" s="73" t="str">
        <f t="shared" si="0"/>
        <v/>
      </c>
      <c r="AN16" s="73" t="e">
        <f ca="1">RANK(テーブル64647[[#This Row],[列5]],$AK$6:$AK$62,0)</f>
        <v>#N/A</v>
      </c>
      <c r="AO16" s="9"/>
      <c r="AP16" s="83">
        <v>11</v>
      </c>
      <c r="AQ16" s="82"/>
      <c r="AR16" s="142"/>
      <c r="AS16" s="84">
        <v>5</v>
      </c>
      <c r="AT16" s="84"/>
      <c r="AU16" s="187"/>
      <c r="AV16" s="84"/>
      <c r="AW16" s="84" t="str">
        <f t="shared" si="3"/>
        <v/>
      </c>
      <c r="AX16" s="84" t="e">
        <f ca="1">RANK(テーブル6464748[[#This Row],[列5]],$AU$6:$AU$62,0)</f>
        <v>#N/A</v>
      </c>
      <c r="AY16" s="9"/>
      <c r="AZ16" s="94">
        <v>11</v>
      </c>
      <c r="BA16" s="93"/>
      <c r="BB16" s="145"/>
      <c r="BC16" s="95">
        <v>6</v>
      </c>
      <c r="BD16" s="95"/>
      <c r="BE16" s="188"/>
      <c r="BF16" s="95"/>
      <c r="BG16" s="95" t="str">
        <f t="shared" si="4"/>
        <v/>
      </c>
      <c r="BH16" s="95" t="e">
        <f ca="1">RANK(テーブル6464748[[#This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6"/>
      <c r="D17" s="36"/>
      <c r="E17" s="35">
        <v>1</v>
      </c>
      <c r="F17" s="35"/>
      <c r="G17" s="182"/>
      <c r="H17" s="35"/>
      <c r="I17" s="35" t="str">
        <f t="shared" si="1"/>
        <v/>
      </c>
      <c r="J17" s="35" t="e">
        <f>RANK(テーブル5[[#This Row],[列5]],$G$6:$G$62,0)</f>
        <v>#N/A</v>
      </c>
      <c r="K17" s="9"/>
      <c r="L17" s="47">
        <v>12</v>
      </c>
      <c r="M17" s="46"/>
      <c r="N17" s="49"/>
      <c r="O17" s="48">
        <v>2</v>
      </c>
      <c r="P17" s="48"/>
      <c r="Q17" s="184"/>
      <c r="R17" s="48"/>
      <c r="S17" s="48" t="str">
        <f>IF(テーブル6[[#This Row],[列5]]&gt;=250,"金",IF(テーブル6[[#This Row],[列5]]&gt;=200,"銀",IF(テーブル6[[#This Row],[列5]]&gt;=100,"銅","")))</f>
        <v/>
      </c>
      <c r="T17" s="48" t="e">
        <f ca="1">RANK(テーブル6[[#This Row],[列5]],$Q$6:$Q$62,0)</f>
        <v>#N/A</v>
      </c>
      <c r="U17" s="9"/>
      <c r="V17" s="60">
        <v>12</v>
      </c>
      <c r="W17" s="59"/>
      <c r="X17" s="62"/>
      <c r="Y17" s="61">
        <v>3</v>
      </c>
      <c r="Z17" s="61"/>
      <c r="AA17" s="185"/>
      <c r="AB17" s="61"/>
      <c r="AC17" s="61" t="str">
        <f t="shared" si="5"/>
        <v/>
      </c>
      <c r="AD17" s="61">
        <f>RANK(テーブル646[[#This Row],[列5]],$AA$6:$AA$62,0)</f>
        <v>1</v>
      </c>
      <c r="AE17" s="9"/>
      <c r="AF17" s="72">
        <v>12</v>
      </c>
      <c r="AG17" s="71"/>
      <c r="AH17" s="140"/>
      <c r="AI17" s="73">
        <v>4</v>
      </c>
      <c r="AJ17" s="73"/>
      <c r="AK17" s="186"/>
      <c r="AL17" s="73"/>
      <c r="AM17" s="73" t="str">
        <f t="shared" si="0"/>
        <v/>
      </c>
      <c r="AN17" s="73" t="e">
        <f ca="1">RANK(テーブル64647[[#This Row],[列5]],$AK$6:$AK$62,0)</f>
        <v>#N/A</v>
      </c>
      <c r="AO17" s="9"/>
      <c r="AP17" s="83">
        <v>12</v>
      </c>
      <c r="AQ17" s="82"/>
      <c r="AR17" s="142"/>
      <c r="AS17" s="84">
        <v>5</v>
      </c>
      <c r="AT17" s="84"/>
      <c r="AU17" s="187"/>
      <c r="AV17" s="84"/>
      <c r="AW17" s="84" t="str">
        <f t="shared" si="3"/>
        <v/>
      </c>
      <c r="AX17" s="84" t="e">
        <f ca="1">RANK(テーブル6464748[[#This Row],[列5]],$AU$6:$AU$62,0)</f>
        <v>#N/A</v>
      </c>
      <c r="AY17" s="9"/>
      <c r="AZ17" s="94">
        <v>12</v>
      </c>
      <c r="BA17" s="93"/>
      <c r="BB17" s="145"/>
      <c r="BC17" s="95">
        <v>6</v>
      </c>
      <c r="BD17" s="95"/>
      <c r="BE17" s="188"/>
      <c r="BF17" s="95"/>
      <c r="BG17" s="95" t="str">
        <f t="shared" si="4"/>
        <v/>
      </c>
      <c r="BH17" s="95" t="e">
        <f ca="1">RANK(テーブル6464748[[#This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6"/>
      <c r="D18" s="36"/>
      <c r="E18" s="35">
        <v>1</v>
      </c>
      <c r="F18" s="35"/>
      <c r="G18" s="182"/>
      <c r="H18" s="35"/>
      <c r="I18" s="35" t="str">
        <f t="shared" si="1"/>
        <v/>
      </c>
      <c r="J18" s="35" t="e">
        <f>RANK(テーブル5[[#This Row],[列5]],$G$6:$G$62,0)</f>
        <v>#N/A</v>
      </c>
      <c r="K18" s="9"/>
      <c r="L18" s="47">
        <v>13</v>
      </c>
      <c r="M18" s="46"/>
      <c r="N18" s="49"/>
      <c r="O18" s="48">
        <v>2</v>
      </c>
      <c r="P18" s="48"/>
      <c r="Q18" s="184"/>
      <c r="R18" s="48"/>
      <c r="S18" s="48" t="str">
        <f>IF(テーブル6[[#This Row],[列5]]&gt;=250,"金",IF(テーブル6[[#This Row],[列5]]&gt;=200,"銀",IF(テーブル6[[#This Row],[列5]]&gt;=100,"銅","")))</f>
        <v/>
      </c>
      <c r="T18" s="48" t="e">
        <f ca="1">RANK(テーブル6[[#This Row],[列5]],$Q$6:$Q$62,0)</f>
        <v>#N/A</v>
      </c>
      <c r="U18" s="9"/>
      <c r="V18" s="60">
        <v>13</v>
      </c>
      <c r="W18" s="59"/>
      <c r="X18" s="62"/>
      <c r="Y18" s="61">
        <v>3</v>
      </c>
      <c r="Z18" s="61"/>
      <c r="AA18" s="185"/>
      <c r="AB18" s="61"/>
      <c r="AC18" s="61" t="str">
        <f t="shared" si="5"/>
        <v/>
      </c>
      <c r="AD18" s="61">
        <f>RANK(テーブル646[[#This Row],[列5]],$AA$6:$AA$62,0)</f>
        <v>1</v>
      </c>
      <c r="AE18" s="9"/>
      <c r="AF18" s="72">
        <v>13</v>
      </c>
      <c r="AG18" s="71"/>
      <c r="AH18" s="140"/>
      <c r="AI18" s="73">
        <v>4</v>
      </c>
      <c r="AJ18" s="73"/>
      <c r="AK18" s="186"/>
      <c r="AL18" s="73"/>
      <c r="AM18" s="73" t="str">
        <f t="shared" si="0"/>
        <v/>
      </c>
      <c r="AN18" s="73" t="e">
        <f ca="1">RANK(テーブル64647[[#This Row],[列5]],$AK$6:$AK$62,0)</f>
        <v>#N/A</v>
      </c>
      <c r="AO18" s="9"/>
      <c r="AP18" s="83">
        <v>13</v>
      </c>
      <c r="AQ18" s="82"/>
      <c r="AR18" s="142"/>
      <c r="AS18" s="84">
        <v>5</v>
      </c>
      <c r="AT18" s="84"/>
      <c r="AU18" s="187"/>
      <c r="AV18" s="84"/>
      <c r="AW18" s="84" t="str">
        <f t="shared" si="3"/>
        <v/>
      </c>
      <c r="AX18" s="84" t="e">
        <f ca="1">RANK(テーブル6464748[[#This Row],[列5]],$AU$6:$AU$62,0)</f>
        <v>#N/A</v>
      </c>
      <c r="AY18" s="9"/>
      <c r="AZ18" s="94">
        <v>13</v>
      </c>
      <c r="BA18" s="93"/>
      <c r="BB18" s="145"/>
      <c r="BC18" s="95">
        <v>6</v>
      </c>
      <c r="BD18" s="95"/>
      <c r="BE18" s="188"/>
      <c r="BF18" s="95"/>
      <c r="BG18" s="95" t="str">
        <f t="shared" si="4"/>
        <v/>
      </c>
      <c r="BH18" s="95" t="e">
        <f ca="1">RANK(テーブル6464748[[#This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6"/>
      <c r="D19" s="36"/>
      <c r="E19" s="35">
        <v>1</v>
      </c>
      <c r="F19" s="35"/>
      <c r="G19" s="183"/>
      <c r="H19" s="37"/>
      <c r="I19" s="35" t="str">
        <f t="shared" si="1"/>
        <v/>
      </c>
      <c r="J19" s="35" t="e">
        <f>RANK(テーブル5[[#This Row],[列5]],$G$6:$G$62,0)</f>
        <v>#N/A</v>
      </c>
      <c r="K19" s="9"/>
      <c r="L19" s="47">
        <v>14</v>
      </c>
      <c r="M19" s="46"/>
      <c r="N19" s="49"/>
      <c r="O19" s="48">
        <v>2</v>
      </c>
      <c r="P19" s="48"/>
      <c r="Q19" s="184"/>
      <c r="R19" s="48"/>
      <c r="S19" s="48" t="str">
        <f>IF(テーブル6[[#This Row],[列5]]&gt;=250,"金",IF(テーブル6[[#This Row],[列5]]&gt;=200,"銀",IF(テーブル6[[#This Row],[列5]]&gt;=100,"銅","")))</f>
        <v/>
      </c>
      <c r="T19" s="48" t="e">
        <f ca="1">RANK(テーブル6[[#This Row],[列5]],$Q$6:$Q$62,0)</f>
        <v>#N/A</v>
      </c>
      <c r="U19" s="9"/>
      <c r="V19" s="60">
        <v>14</v>
      </c>
      <c r="W19" s="59"/>
      <c r="X19" s="62"/>
      <c r="Y19" s="61">
        <v>3</v>
      </c>
      <c r="Z19" s="61"/>
      <c r="AA19" s="185"/>
      <c r="AB19" s="61"/>
      <c r="AC19" s="61" t="str">
        <f t="shared" si="5"/>
        <v/>
      </c>
      <c r="AD19" s="61">
        <f>RANK(テーブル646[[#This Row],[列5]],$AA$6:$AA$62,0)</f>
        <v>1</v>
      </c>
      <c r="AE19" s="9"/>
      <c r="AF19" s="72">
        <v>14</v>
      </c>
      <c r="AG19" s="71"/>
      <c r="AH19" s="140"/>
      <c r="AI19" s="73">
        <v>4</v>
      </c>
      <c r="AJ19" s="73"/>
      <c r="AK19" s="186"/>
      <c r="AL19" s="73"/>
      <c r="AM19" s="73" t="str">
        <f t="shared" si="0"/>
        <v/>
      </c>
      <c r="AN19" s="73" t="e">
        <f ca="1">RANK(テーブル64647[[#This Row],[列5]],$AK$6:$AK$62,0)</f>
        <v>#N/A</v>
      </c>
      <c r="AO19" s="9"/>
      <c r="AP19" s="83">
        <v>14</v>
      </c>
      <c r="AQ19" s="82"/>
      <c r="AR19" s="142"/>
      <c r="AS19" s="84">
        <v>5</v>
      </c>
      <c r="AT19" s="84"/>
      <c r="AU19" s="187"/>
      <c r="AV19" s="84"/>
      <c r="AW19" s="84" t="str">
        <f t="shared" si="3"/>
        <v/>
      </c>
      <c r="AX19" s="84" t="e">
        <f ca="1">RANK(テーブル6464748[[#This Row],[列5]],$AU$6:$AU$62,0)</f>
        <v>#N/A</v>
      </c>
      <c r="AY19" s="9"/>
      <c r="AZ19" s="94">
        <v>14</v>
      </c>
      <c r="BA19" s="93"/>
      <c r="BB19" s="145"/>
      <c r="BC19" s="95">
        <v>6</v>
      </c>
      <c r="BD19" s="95"/>
      <c r="BE19" s="188"/>
      <c r="BF19" s="95"/>
      <c r="BG19" s="95" t="str">
        <f t="shared" si="4"/>
        <v/>
      </c>
      <c r="BH19" s="95" t="e">
        <f ca="1">RANK(テーブル6464748[[#This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6"/>
      <c r="D20" s="36"/>
      <c r="E20" s="35">
        <v>1</v>
      </c>
      <c r="F20" s="35"/>
      <c r="G20" s="182"/>
      <c r="H20" s="35"/>
      <c r="I20" s="35" t="str">
        <f t="shared" si="1"/>
        <v/>
      </c>
      <c r="J20" s="35" t="e">
        <f>RANK(テーブル5[[#This Row],[列5]],$G$6:$G$62,0)</f>
        <v>#N/A</v>
      </c>
      <c r="K20" s="9"/>
      <c r="L20" s="47">
        <v>14</v>
      </c>
      <c r="M20" s="46"/>
      <c r="N20" s="49"/>
      <c r="O20" s="48">
        <v>2</v>
      </c>
      <c r="P20" s="48"/>
      <c r="Q20" s="184"/>
      <c r="R20" s="48"/>
      <c r="S20" s="48" t="str">
        <f>IF(テーブル6[[#This Row],[列5]]&gt;=250,"金",IF(テーブル6[[#This Row],[列5]]&gt;=200,"銀",IF(テーブル6[[#This Row],[列5]]&gt;=100,"銅","")))</f>
        <v/>
      </c>
      <c r="T20" s="48" t="e">
        <f ca="1">RANK(テーブル6[[#This Row],[列5]],$Q$6:$Q$62,0)</f>
        <v>#N/A</v>
      </c>
      <c r="U20" s="9"/>
      <c r="V20" s="60">
        <v>14</v>
      </c>
      <c r="W20" s="59"/>
      <c r="X20" s="62"/>
      <c r="Y20" s="61">
        <v>3</v>
      </c>
      <c r="Z20" s="61"/>
      <c r="AA20" s="185"/>
      <c r="AB20" s="61"/>
      <c r="AC20" s="61" t="str">
        <f t="shared" si="5"/>
        <v/>
      </c>
      <c r="AD20" s="61">
        <f>RANK(テーブル646[[#This Row],[列5]],$AA$6:$AA$62,0)</f>
        <v>1</v>
      </c>
      <c r="AE20" s="9"/>
      <c r="AF20" s="72">
        <v>14</v>
      </c>
      <c r="AG20" s="71"/>
      <c r="AH20" s="140"/>
      <c r="AI20" s="73">
        <v>4</v>
      </c>
      <c r="AJ20" s="73"/>
      <c r="AK20" s="186"/>
      <c r="AL20" s="73"/>
      <c r="AM20" s="73" t="str">
        <f t="shared" si="0"/>
        <v/>
      </c>
      <c r="AN20" s="73" t="e">
        <f ca="1">RANK(テーブル64647[[#This Row],[列5]],$AK$6:$AK$62,0)</f>
        <v>#N/A</v>
      </c>
      <c r="AO20" s="9"/>
      <c r="AP20" s="83">
        <v>14</v>
      </c>
      <c r="AQ20" s="82"/>
      <c r="AR20" s="142"/>
      <c r="AS20" s="84">
        <v>5</v>
      </c>
      <c r="AT20" s="84"/>
      <c r="AU20" s="187"/>
      <c r="AV20" s="84"/>
      <c r="AW20" s="84" t="str">
        <f t="shared" si="3"/>
        <v/>
      </c>
      <c r="AX20" s="84" t="e">
        <f ca="1">RANK(テーブル6464748[[#This Row],[列5]],$AU$6:$AU$62,0)</f>
        <v>#N/A</v>
      </c>
      <c r="AY20" s="26"/>
      <c r="AZ20" s="94">
        <v>14</v>
      </c>
      <c r="BA20" s="93"/>
      <c r="BB20" s="145"/>
      <c r="BC20" s="95">
        <v>6</v>
      </c>
      <c r="BD20" s="95"/>
      <c r="BE20" s="188"/>
      <c r="BF20" s="95"/>
      <c r="BG20" s="95" t="str">
        <f t="shared" si="4"/>
        <v/>
      </c>
      <c r="BH20" s="95" t="e">
        <f ca="1">RANK(テーブル6464748[[#This Row],[列5]],$AU$6:$AU$62,0)</f>
        <v>#N/A</v>
      </c>
      <c r="BI20" s="11"/>
      <c r="BJ20" s="11"/>
      <c r="BK20" s="11"/>
    </row>
    <row r="21" spans="1:63" s="5" customFormat="1" ht="22.5" customHeight="1" x14ac:dyDescent="0.15">
      <c r="A21" s="22"/>
      <c r="B21" s="35">
        <v>16</v>
      </c>
      <c r="C21" s="36"/>
      <c r="D21" s="36"/>
      <c r="E21" s="35">
        <v>1</v>
      </c>
      <c r="F21" s="35"/>
      <c r="G21" s="182"/>
      <c r="H21" s="35"/>
      <c r="I21" s="35" t="str">
        <f t="shared" si="1"/>
        <v/>
      </c>
      <c r="J21" s="35" t="e">
        <f>RANK(テーブル5[[#This Row],[列5]],$G$6:$G$62,0)</f>
        <v>#N/A</v>
      </c>
      <c r="K21" s="9"/>
      <c r="L21" s="47">
        <v>16</v>
      </c>
      <c r="M21" s="46"/>
      <c r="N21" s="49"/>
      <c r="O21" s="48">
        <v>2</v>
      </c>
      <c r="P21" s="48"/>
      <c r="Q21" s="184"/>
      <c r="R21" s="48"/>
      <c r="S21" s="48" t="str">
        <f>IF(テーブル6[[#This Row],[列5]]&gt;=250,"金",IF(テーブル6[[#This Row],[列5]]&gt;=200,"銀",IF(テーブル6[[#This Row],[列5]]&gt;=100,"銅","")))</f>
        <v/>
      </c>
      <c r="T21" s="48" t="e">
        <f ca="1">RANK(テーブル6[[#This Row],[列5]],$Q$6:$Q$62,0)</f>
        <v>#N/A</v>
      </c>
      <c r="U21" s="9"/>
      <c r="V21" s="60">
        <v>16</v>
      </c>
      <c r="W21" s="59"/>
      <c r="X21" s="62"/>
      <c r="Y21" s="61">
        <v>3</v>
      </c>
      <c r="Z21" s="61"/>
      <c r="AA21" s="185"/>
      <c r="AB21" s="61"/>
      <c r="AC21" s="61" t="str">
        <f t="shared" si="5"/>
        <v/>
      </c>
      <c r="AD21" s="61">
        <f>RANK(テーブル646[[#This Row],[列5]],$AA$6:$AA$62,0)</f>
        <v>1</v>
      </c>
      <c r="AE21" s="9"/>
      <c r="AF21" s="72">
        <v>16</v>
      </c>
      <c r="AG21" s="71"/>
      <c r="AH21" s="140"/>
      <c r="AI21" s="73">
        <v>4</v>
      </c>
      <c r="AJ21" s="73"/>
      <c r="AK21" s="186"/>
      <c r="AL21" s="73"/>
      <c r="AM21" s="73" t="str">
        <f t="shared" si="0"/>
        <v/>
      </c>
      <c r="AN21" s="73" t="e">
        <f ca="1">RANK(テーブル64647[[#This Row],[列5]],$AK$6:$AK$62,0)</f>
        <v>#N/A</v>
      </c>
      <c r="AO21" s="9"/>
      <c r="AP21" s="83">
        <v>16</v>
      </c>
      <c r="AQ21" s="82"/>
      <c r="AR21" s="142"/>
      <c r="AS21" s="84">
        <v>5</v>
      </c>
      <c r="AT21" s="84"/>
      <c r="AU21" s="187"/>
      <c r="AV21" s="84"/>
      <c r="AW21" s="84" t="str">
        <f t="shared" si="3"/>
        <v/>
      </c>
      <c r="AX21" s="84" t="e">
        <f ca="1">RANK(テーブル6464748[[#This Row],[列5]],$AU$6:$AU$62,0)</f>
        <v>#N/A</v>
      </c>
      <c r="AY21" s="9"/>
      <c r="AZ21" s="94">
        <v>16</v>
      </c>
      <c r="BA21" s="93"/>
      <c r="BB21" s="145"/>
      <c r="BC21" s="95">
        <v>6</v>
      </c>
      <c r="BD21" s="95"/>
      <c r="BE21" s="188"/>
      <c r="BF21" s="95"/>
      <c r="BG21" s="95" t="str">
        <f t="shared" si="4"/>
        <v/>
      </c>
      <c r="BH21" s="95" t="e">
        <f ca="1">RANK(テーブル6464748[[#This Row],[列5]],$AU$6:$AU$62,0)</f>
        <v>#N/A</v>
      </c>
      <c r="BI21" s="11"/>
      <c r="BJ21" s="11"/>
      <c r="BK21" s="11"/>
    </row>
    <row r="22" spans="1:63" s="5" customFormat="1" ht="22.5" customHeight="1" x14ac:dyDescent="0.15">
      <c r="A22" s="22"/>
      <c r="B22" s="35">
        <v>17</v>
      </c>
      <c r="C22" s="36"/>
      <c r="D22" s="36"/>
      <c r="E22" s="35">
        <v>1</v>
      </c>
      <c r="F22" s="35"/>
      <c r="G22" s="182"/>
      <c r="H22" s="35"/>
      <c r="I22" s="35" t="str">
        <f t="shared" si="1"/>
        <v/>
      </c>
      <c r="J22" s="35" t="e">
        <f>RANK(テーブル5[[#This Row],[列5]],$G$6:$G$62,0)</f>
        <v>#N/A</v>
      </c>
      <c r="K22" s="9"/>
      <c r="L22" s="47">
        <v>17</v>
      </c>
      <c r="M22" s="46"/>
      <c r="N22" s="49"/>
      <c r="O22" s="48">
        <v>2</v>
      </c>
      <c r="P22" s="48"/>
      <c r="Q22" s="184"/>
      <c r="R22" s="48"/>
      <c r="S22" s="48" t="str">
        <f>IF(テーブル6[[#This Row],[列5]]&gt;=250,"金",IF(テーブル6[[#This Row],[列5]]&gt;=200,"銀",IF(テーブル6[[#This Row],[列5]]&gt;=100,"銅","")))</f>
        <v/>
      </c>
      <c r="T22" s="48" t="e">
        <f ca="1">RANK(テーブル6[[#This Row],[列5]],$Q$6:$Q$62,0)</f>
        <v>#N/A</v>
      </c>
      <c r="U22" s="9"/>
      <c r="V22" s="60">
        <v>17</v>
      </c>
      <c r="W22" s="59"/>
      <c r="X22" s="62"/>
      <c r="Y22" s="61">
        <v>3</v>
      </c>
      <c r="Z22" s="61"/>
      <c r="AA22" s="185"/>
      <c r="AB22" s="61"/>
      <c r="AC22" s="61" t="str">
        <f t="shared" si="5"/>
        <v/>
      </c>
      <c r="AD22" s="61">
        <f>RANK(テーブル646[[#This Row],[列5]],$AA$6:$AA$62,0)</f>
        <v>1</v>
      </c>
      <c r="AE22" s="9"/>
      <c r="AF22" s="72">
        <v>17</v>
      </c>
      <c r="AG22" s="71"/>
      <c r="AH22" s="140"/>
      <c r="AI22" s="73">
        <v>4</v>
      </c>
      <c r="AJ22" s="73"/>
      <c r="AK22" s="186"/>
      <c r="AL22" s="73"/>
      <c r="AM22" s="73" t="str">
        <f t="shared" si="0"/>
        <v/>
      </c>
      <c r="AN22" s="73" t="e">
        <f ca="1">RANK(テーブル64647[[#This Row],[列5]],$AK$6:$AK$62,0)</f>
        <v>#N/A</v>
      </c>
      <c r="AO22" s="9"/>
      <c r="AP22" s="83">
        <v>17</v>
      </c>
      <c r="AQ22" s="82"/>
      <c r="AR22" s="142"/>
      <c r="AS22" s="84">
        <v>5</v>
      </c>
      <c r="AT22" s="84"/>
      <c r="AU22" s="187"/>
      <c r="AV22" s="84"/>
      <c r="AW22" s="84" t="str">
        <f t="shared" si="3"/>
        <v/>
      </c>
      <c r="AX22" s="84" t="e">
        <f ca="1">RANK(テーブル6464748[[#This Row],[列5]],$AU$6:$AU$62,0)</f>
        <v>#N/A</v>
      </c>
      <c r="AY22" s="9"/>
      <c r="AZ22" s="94">
        <v>17</v>
      </c>
      <c r="BA22" s="93"/>
      <c r="BB22" s="145"/>
      <c r="BC22" s="95">
        <v>6</v>
      </c>
      <c r="BD22" s="95"/>
      <c r="BE22" s="188"/>
      <c r="BF22" s="95"/>
      <c r="BG22" s="95" t="str">
        <f t="shared" si="4"/>
        <v/>
      </c>
      <c r="BH22" s="95" t="e">
        <f ca="1">RANK(テーブル6464748[[#This Row],[列5]],$AU$6:$AU$62,0)</f>
        <v>#N/A</v>
      </c>
      <c r="BI22" s="11"/>
      <c r="BJ22" s="11"/>
      <c r="BK22" s="11"/>
    </row>
    <row r="23" spans="1:63" s="5" customFormat="1" ht="22.5" customHeight="1" x14ac:dyDescent="0.15">
      <c r="A23" s="11"/>
      <c r="B23" s="35">
        <v>18</v>
      </c>
      <c r="C23" s="36"/>
      <c r="D23" s="36"/>
      <c r="E23" s="35">
        <v>1</v>
      </c>
      <c r="F23" s="35"/>
      <c r="G23" s="182"/>
      <c r="H23" s="35"/>
      <c r="I23" s="35" t="str">
        <f t="shared" si="1"/>
        <v/>
      </c>
      <c r="J23" s="35" t="e">
        <f>RANK(テーブル5[[#This Row],[列5]],$G$6:$G$62,0)</f>
        <v>#N/A</v>
      </c>
      <c r="K23" s="9"/>
      <c r="L23" s="47">
        <v>18</v>
      </c>
      <c r="M23" s="46"/>
      <c r="N23" s="49"/>
      <c r="O23" s="48">
        <v>2</v>
      </c>
      <c r="P23" s="48"/>
      <c r="Q23" s="184"/>
      <c r="R23" s="48"/>
      <c r="S23" s="48" t="str">
        <f>IF(テーブル6[[#This Row],[列5]]&gt;=250,"金",IF(テーブル6[[#This Row],[列5]]&gt;=200,"銀",IF(テーブル6[[#This Row],[列5]]&gt;=100,"銅","")))</f>
        <v/>
      </c>
      <c r="T23" s="48" t="e">
        <f ca="1">RANK(テーブル6[[#This Row],[列5]],$Q$6:$Q$62,0)</f>
        <v>#N/A</v>
      </c>
      <c r="U23" s="9"/>
      <c r="V23" s="60">
        <v>18</v>
      </c>
      <c r="W23" s="59"/>
      <c r="X23" s="62"/>
      <c r="Y23" s="61">
        <v>3</v>
      </c>
      <c r="Z23" s="61"/>
      <c r="AA23" s="185"/>
      <c r="AB23" s="61"/>
      <c r="AC23" s="61" t="str">
        <f t="shared" si="5"/>
        <v/>
      </c>
      <c r="AD23" s="61">
        <f>RANK(テーブル646[[#This Row],[列5]],$AA$6:$AA$62,0)</f>
        <v>1</v>
      </c>
      <c r="AE23" s="9"/>
      <c r="AF23" s="72">
        <v>18</v>
      </c>
      <c r="AG23" s="71"/>
      <c r="AH23" s="140"/>
      <c r="AI23" s="73">
        <v>4</v>
      </c>
      <c r="AJ23" s="73"/>
      <c r="AK23" s="186"/>
      <c r="AL23" s="73"/>
      <c r="AM23" s="73" t="str">
        <f t="shared" si="0"/>
        <v/>
      </c>
      <c r="AN23" s="73" t="e">
        <f ca="1">RANK(テーブル64647[[#This Row],[列5]],$AK$6:$AK$62,0)</f>
        <v>#N/A</v>
      </c>
      <c r="AO23" s="9"/>
      <c r="AP23" s="83">
        <v>18</v>
      </c>
      <c r="AQ23" s="82"/>
      <c r="AR23" s="142"/>
      <c r="AS23" s="84">
        <v>5</v>
      </c>
      <c r="AT23" s="84"/>
      <c r="AU23" s="187"/>
      <c r="AV23" s="84"/>
      <c r="AW23" s="84" t="str">
        <f t="shared" si="3"/>
        <v/>
      </c>
      <c r="AX23" s="84" t="e">
        <f ca="1">RANK(テーブル6464748[[#This Row],[列5]],$AU$6:$AU$62,0)</f>
        <v>#N/A</v>
      </c>
      <c r="AY23" s="9"/>
      <c r="AZ23" s="94">
        <v>18</v>
      </c>
      <c r="BA23" s="93"/>
      <c r="BB23" s="145"/>
      <c r="BC23" s="95">
        <v>6</v>
      </c>
      <c r="BD23" s="95"/>
      <c r="BE23" s="188"/>
      <c r="BF23" s="95"/>
      <c r="BG23" s="95" t="str">
        <f t="shared" si="4"/>
        <v/>
      </c>
      <c r="BH23" s="95" t="e">
        <f ca="1">RANK(テーブル6464748[[#This Row],[列5]],$AU$6:$AU$62,0)</f>
        <v>#N/A</v>
      </c>
      <c r="BI23" s="11"/>
      <c r="BJ23" s="11"/>
      <c r="BK23" s="11"/>
    </row>
    <row r="24" spans="1:63" s="5" customFormat="1" ht="22.5" customHeight="1" x14ac:dyDescent="0.15">
      <c r="A24" s="11"/>
      <c r="B24" s="35">
        <v>19</v>
      </c>
      <c r="C24" s="36"/>
      <c r="D24" s="36"/>
      <c r="E24" s="35">
        <v>1</v>
      </c>
      <c r="F24" s="35"/>
      <c r="G24" s="182"/>
      <c r="H24" s="35"/>
      <c r="I24" s="35" t="str">
        <f t="shared" si="1"/>
        <v/>
      </c>
      <c r="J24" s="35" t="e">
        <f>RANK(テーブル5[[#This Row],[列5]],$G$6:$G$62,0)</f>
        <v>#N/A</v>
      </c>
      <c r="K24" s="9"/>
      <c r="L24" s="47">
        <v>19</v>
      </c>
      <c r="M24" s="46"/>
      <c r="N24" s="49"/>
      <c r="O24" s="48">
        <v>2</v>
      </c>
      <c r="P24" s="48"/>
      <c r="Q24" s="184"/>
      <c r="R24" s="48"/>
      <c r="S24" s="48" t="str">
        <f>IF(テーブル6[[#This Row],[列5]]&gt;=250,"金",IF(テーブル6[[#This Row],[列5]]&gt;=200,"銀",IF(テーブル6[[#This Row],[列5]]&gt;=100,"銅","")))</f>
        <v/>
      </c>
      <c r="T24" s="48" t="e">
        <f ca="1">RANK(テーブル6[[#This Row],[列5]],$Q$6:$Q$62,0)</f>
        <v>#N/A</v>
      </c>
      <c r="U24" s="9"/>
      <c r="V24" s="60">
        <v>19</v>
      </c>
      <c r="W24" s="59"/>
      <c r="X24" s="62"/>
      <c r="Y24" s="61">
        <v>3</v>
      </c>
      <c r="Z24" s="61"/>
      <c r="AA24" s="185"/>
      <c r="AB24" s="61"/>
      <c r="AC24" s="61" t="str">
        <f t="shared" si="5"/>
        <v/>
      </c>
      <c r="AD24" s="61">
        <f>RANK(テーブル646[[#This Row],[列5]],$AA$6:$AA$62,0)</f>
        <v>1</v>
      </c>
      <c r="AE24" s="9"/>
      <c r="AF24" s="72">
        <v>19</v>
      </c>
      <c r="AG24" s="71"/>
      <c r="AH24" s="140"/>
      <c r="AI24" s="73">
        <v>4</v>
      </c>
      <c r="AJ24" s="73"/>
      <c r="AK24" s="186"/>
      <c r="AL24" s="73"/>
      <c r="AM24" s="73" t="str">
        <f t="shared" si="0"/>
        <v/>
      </c>
      <c r="AN24" s="73" t="e">
        <f ca="1">RANK(テーブル64647[[#This Row],[列5]],$AK$6:$AK$62,0)</f>
        <v>#N/A</v>
      </c>
      <c r="AO24" s="9"/>
      <c r="AP24" s="83">
        <v>19</v>
      </c>
      <c r="AQ24" s="82"/>
      <c r="AR24" s="142"/>
      <c r="AS24" s="84">
        <v>5</v>
      </c>
      <c r="AT24" s="84"/>
      <c r="AU24" s="187"/>
      <c r="AV24" s="84"/>
      <c r="AW24" s="84" t="str">
        <f t="shared" si="3"/>
        <v/>
      </c>
      <c r="AX24" s="84" t="e">
        <f ca="1">RANK(テーブル6464748[[#This Row],[列5]],$AU$6:$AU$62,0)</f>
        <v>#N/A</v>
      </c>
      <c r="AY24" s="9"/>
      <c r="AZ24" s="94">
        <v>19</v>
      </c>
      <c r="BA24" s="93"/>
      <c r="BB24" s="145"/>
      <c r="BC24" s="95">
        <v>6</v>
      </c>
      <c r="BD24" s="95"/>
      <c r="BE24" s="188"/>
      <c r="BF24" s="95"/>
      <c r="BG24" s="95" t="str">
        <f t="shared" si="4"/>
        <v/>
      </c>
      <c r="BH24" s="95" t="e">
        <f ca="1">RANK(テーブル6464748[[#This Row],[列5]],$AU$6:$AU$62,0)</f>
        <v>#N/A</v>
      </c>
      <c r="BI24" s="11"/>
      <c r="BJ24" s="11"/>
      <c r="BK24" s="11"/>
    </row>
    <row r="25" spans="1:63" s="5" customFormat="1" ht="22.5" customHeight="1" x14ac:dyDescent="0.15">
      <c r="A25" s="22"/>
      <c r="B25" s="35">
        <v>20</v>
      </c>
      <c r="C25" s="36"/>
      <c r="D25" s="36"/>
      <c r="E25" s="35">
        <v>1</v>
      </c>
      <c r="F25" s="35"/>
      <c r="G25" s="182"/>
      <c r="H25" s="35"/>
      <c r="I25" s="35" t="str">
        <f t="shared" si="1"/>
        <v/>
      </c>
      <c r="J25" s="35" t="e">
        <f>RANK(テーブル5[[#This Row],[列5]],$G$6:$G$62,0)</f>
        <v>#N/A</v>
      </c>
      <c r="K25" s="9"/>
      <c r="L25" s="47">
        <v>20</v>
      </c>
      <c r="M25" s="46"/>
      <c r="N25" s="49"/>
      <c r="O25" s="48">
        <v>2</v>
      </c>
      <c r="P25" s="48"/>
      <c r="Q25" s="184"/>
      <c r="R25" s="48"/>
      <c r="S25" s="48" t="str">
        <f>IF(テーブル6[[#This Row],[列5]]&gt;=250,"金",IF(テーブル6[[#This Row],[列5]]&gt;=200,"銀",IF(テーブル6[[#This Row],[列5]]&gt;=100,"銅","")))</f>
        <v/>
      </c>
      <c r="T25" s="48" t="e">
        <f ca="1">RANK(テーブル6[[#This Row],[列5]],$Q$6:$Q$62,0)</f>
        <v>#N/A</v>
      </c>
      <c r="U25" s="9"/>
      <c r="V25" s="60">
        <v>20</v>
      </c>
      <c r="W25" s="59"/>
      <c r="X25" s="62"/>
      <c r="Y25" s="61">
        <v>3</v>
      </c>
      <c r="Z25" s="61"/>
      <c r="AA25" s="185"/>
      <c r="AB25" s="61"/>
      <c r="AC25" s="61" t="str">
        <f t="shared" si="5"/>
        <v/>
      </c>
      <c r="AD25" s="61">
        <f>RANK(テーブル646[[#This Row],[列5]],$AA$6:$AA$62,0)</f>
        <v>1</v>
      </c>
      <c r="AE25" s="9"/>
      <c r="AF25" s="72">
        <v>20</v>
      </c>
      <c r="AG25" s="71"/>
      <c r="AH25" s="140"/>
      <c r="AI25" s="73">
        <v>4</v>
      </c>
      <c r="AJ25" s="73"/>
      <c r="AK25" s="186"/>
      <c r="AL25" s="73"/>
      <c r="AM25" s="73" t="str">
        <f t="shared" si="0"/>
        <v/>
      </c>
      <c r="AN25" s="73" t="e">
        <f ca="1">RANK(テーブル64647[[#This Row],[列5]],$AK$6:$AK$62,0)</f>
        <v>#N/A</v>
      </c>
      <c r="AO25" s="9"/>
      <c r="AP25" s="83">
        <v>20</v>
      </c>
      <c r="AQ25" s="82"/>
      <c r="AR25" s="142"/>
      <c r="AS25" s="84">
        <v>5</v>
      </c>
      <c r="AT25" s="84"/>
      <c r="AU25" s="187"/>
      <c r="AV25" s="84"/>
      <c r="AW25" s="84" t="str">
        <f t="shared" si="3"/>
        <v/>
      </c>
      <c r="AX25" s="84" t="e">
        <f ca="1">RANK(テーブル6464748[[#This Row],[列5]],$AU$6:$AU$62,0)</f>
        <v>#N/A</v>
      </c>
      <c r="AY25" s="9"/>
      <c r="AZ25" s="94">
        <v>20</v>
      </c>
      <c r="BA25" s="93"/>
      <c r="BB25" s="145"/>
      <c r="BC25" s="95">
        <v>6</v>
      </c>
      <c r="BD25" s="95"/>
      <c r="BE25" s="188"/>
      <c r="BF25" s="95"/>
      <c r="BG25" s="95" t="str">
        <f t="shared" si="4"/>
        <v/>
      </c>
      <c r="BH25" s="95" t="e">
        <f ca="1">RANK(テーブル6464748[[#This Row],[列5]],$AU$6:$AU$62,0)</f>
        <v>#N/A</v>
      </c>
      <c r="BI25" s="11"/>
      <c r="BJ25" s="11"/>
      <c r="BK25" s="11"/>
    </row>
    <row r="26" spans="1:63" s="5" customFormat="1" ht="22.5" hidden="1" customHeight="1" x14ac:dyDescent="0.15">
      <c r="A26" s="22"/>
      <c r="B26" s="35">
        <v>21</v>
      </c>
      <c r="C26" s="36"/>
      <c r="D26" s="36"/>
      <c r="E26" s="35"/>
      <c r="F26" s="35"/>
      <c r="G26" s="37"/>
      <c r="H26" s="37"/>
      <c r="I26" s="35" t="str">
        <f t="shared" si="1"/>
        <v/>
      </c>
      <c r="J26" s="35" t="e">
        <f>RANK(テーブル5[[#This Row],[列5]],$G$6:$G$62,0)</f>
        <v>#N/A</v>
      </c>
      <c r="K26" s="9"/>
      <c r="L26" s="48">
        <v>21</v>
      </c>
      <c r="M26" s="49"/>
      <c r="N26" s="49"/>
      <c r="O26" s="48"/>
      <c r="P26" s="48"/>
      <c r="Q26" s="48"/>
      <c r="R26" s="48"/>
      <c r="S26" s="48" t="str">
        <f>IF(テーブル6[[#This Row],[列5]]&gt;=250,"金",IF(テーブル6[[#This Row],[列5]]&gt;=200,"銀",IF(テーブル6[[#This Row],[列5]]&gt;=100,"銅","")))</f>
        <v/>
      </c>
      <c r="T26" s="48" t="e">
        <f ca="1">RANK(テーブル6[[#This Row],[列5]],$Q$6:$Q$62,0)</f>
        <v>#N/A</v>
      </c>
      <c r="U26" s="9"/>
      <c r="V26" s="61">
        <v>21</v>
      </c>
      <c r="W26" s="62"/>
      <c r="X26" s="62"/>
      <c r="Y26" s="61"/>
      <c r="Z26" s="61"/>
      <c r="AA26" s="61"/>
      <c r="AB26" s="61"/>
      <c r="AC26" s="62" t="str">
        <f t="shared" si="5"/>
        <v/>
      </c>
      <c r="AD26" s="61">
        <f>RANK(テーブル646[[#This Row],[列5]],$AA$6:$AA$62,0)</f>
        <v>1</v>
      </c>
      <c r="AE26" s="9"/>
      <c r="AF26" s="73">
        <v>21</v>
      </c>
      <c r="AG26" s="140"/>
      <c r="AH26" s="140"/>
      <c r="AI26" s="73"/>
      <c r="AJ26" s="73"/>
      <c r="AK26" s="73"/>
      <c r="AL26" s="73"/>
      <c r="AM26" s="73" t="str">
        <f t="shared" ref="AM26:AM62" si="6">IF(AK26&gt;=350,"金",IF(AK26&gt;=300,"銀",IF(AK26&gt;=250,"銅","")))</f>
        <v/>
      </c>
      <c r="AN26" s="73" t="e">
        <f ca="1">RANK(テーブル64647[[#This Row],[列5]],$AK$6:$AK$62,0)</f>
        <v>#N/A</v>
      </c>
      <c r="AO26" s="9"/>
      <c r="AP26" s="84">
        <v>21</v>
      </c>
      <c r="AQ26" s="142"/>
      <c r="AR26" s="142"/>
      <c r="AS26" s="84"/>
      <c r="AT26" s="84"/>
      <c r="AU26" s="84"/>
      <c r="AV26" s="84"/>
      <c r="AW26" s="84" t="str">
        <f t="shared" si="3"/>
        <v/>
      </c>
      <c r="AX26" s="84" t="e">
        <f ca="1">RANK(テーブル6464748[[#This Row],[列5]],$AU$6:$AU$62,0)</f>
        <v>#N/A</v>
      </c>
      <c r="AY26" s="9"/>
      <c r="AZ26" s="95">
        <v>21</v>
      </c>
      <c r="BA26" s="145"/>
      <c r="BB26" s="145"/>
      <c r="BC26" s="94"/>
      <c r="BD26" s="95"/>
      <c r="BE26" s="95"/>
      <c r="BF26" s="95"/>
      <c r="BG26" s="95" t="str">
        <f t="shared" si="4"/>
        <v/>
      </c>
      <c r="BH26" s="95" t="e">
        <f ca="1">RANK(テーブル6464748[[#This Row],[列5]],$AU$6:$AU$62,0)</f>
        <v>#N/A</v>
      </c>
      <c r="BI26" s="11"/>
      <c r="BJ26" s="11"/>
      <c r="BK26" s="11"/>
    </row>
    <row r="27" spans="1:63" s="5" customFormat="1" ht="22.5" hidden="1" customHeight="1" x14ac:dyDescent="0.15">
      <c r="A27" s="22"/>
      <c r="B27" s="35">
        <v>22</v>
      </c>
      <c r="C27" s="36"/>
      <c r="D27" s="36"/>
      <c r="E27" s="35"/>
      <c r="F27" s="35"/>
      <c r="G27" s="35"/>
      <c r="H27" s="35"/>
      <c r="I27" s="35" t="str">
        <f t="shared" si="1"/>
        <v/>
      </c>
      <c r="J27" s="35" t="e">
        <f>RANK(テーブル5[[#This Row],[列5]],$G$6:$G$62,0)</f>
        <v>#N/A</v>
      </c>
      <c r="K27" s="9"/>
      <c r="L27" s="47">
        <v>21</v>
      </c>
      <c r="M27" s="46"/>
      <c r="N27" s="49"/>
      <c r="O27" s="48"/>
      <c r="P27" s="50"/>
      <c r="Q27" s="50"/>
      <c r="R27" s="50"/>
      <c r="S27" s="48" t="str">
        <f>IF(テーブル6[[#This Row],[列5]]&gt;=250,"金",IF(テーブル6[[#This Row],[列5]]&gt;=200,"銀",IF(テーブル6[[#This Row],[列5]]&gt;=100,"銅","")))</f>
        <v/>
      </c>
      <c r="T27" s="48" t="e">
        <f ca="1">RANK(テーブル6[[#This Row],[列5]],$Q$6:$Q$62,0)</f>
        <v>#N/A</v>
      </c>
      <c r="U27" s="9"/>
      <c r="V27" s="60">
        <v>21</v>
      </c>
      <c r="W27" s="59"/>
      <c r="X27" s="62"/>
      <c r="Y27" s="61"/>
      <c r="Z27" s="63"/>
      <c r="AA27" s="63"/>
      <c r="AB27" s="63"/>
      <c r="AC27" s="62" t="str">
        <f t="shared" si="5"/>
        <v/>
      </c>
      <c r="AD27" s="61">
        <f>RANK(テーブル646[[#This Row],[列5]],$AA$6:$AA$62,0)</f>
        <v>1</v>
      </c>
      <c r="AE27" s="9"/>
      <c r="AF27" s="72">
        <v>21</v>
      </c>
      <c r="AG27" s="71"/>
      <c r="AH27" s="140"/>
      <c r="AI27" s="73"/>
      <c r="AJ27" s="74"/>
      <c r="AK27" s="74"/>
      <c r="AL27" s="74"/>
      <c r="AM27" s="73" t="str">
        <f t="shared" si="6"/>
        <v/>
      </c>
      <c r="AN27" s="73" t="e">
        <f ca="1">RANK(テーブル64647[[#This Row],[列5]],$AK$6:$AK$62,0)</f>
        <v>#N/A</v>
      </c>
      <c r="AO27" s="9"/>
      <c r="AP27" s="83">
        <v>21</v>
      </c>
      <c r="AQ27" s="82"/>
      <c r="AR27" s="142"/>
      <c r="AS27" s="84"/>
      <c r="AT27" s="85"/>
      <c r="AU27" s="85"/>
      <c r="AV27" s="85"/>
      <c r="AW27" s="84" t="str">
        <f t="shared" si="3"/>
        <v/>
      </c>
      <c r="AX27" s="84" t="e">
        <f ca="1">RANK(テーブル6464748[[#This Row],[列5]],$AU$6:$AU$62,0)</f>
        <v>#N/A</v>
      </c>
      <c r="AY27" s="9"/>
      <c r="AZ27" s="94">
        <v>21</v>
      </c>
      <c r="BA27" s="93"/>
      <c r="BB27" s="145"/>
      <c r="BC27" s="94"/>
      <c r="BD27" s="96"/>
      <c r="BE27" s="96"/>
      <c r="BF27" s="96"/>
      <c r="BG27" s="95" t="str">
        <f t="shared" si="4"/>
        <v/>
      </c>
      <c r="BH27" s="95" t="e">
        <f ca="1">RANK(テーブル6464748[[#This Row],[列5]],$AU$6:$AU$62,0)</f>
        <v>#N/A</v>
      </c>
      <c r="BI27" s="11"/>
      <c r="BJ27" s="11"/>
      <c r="BK27" s="11"/>
    </row>
    <row r="28" spans="1:63" s="5" customFormat="1" ht="22.5" hidden="1" customHeight="1" x14ac:dyDescent="0.15">
      <c r="A28" s="11"/>
      <c r="B28" s="35">
        <v>23</v>
      </c>
      <c r="C28" s="36"/>
      <c r="D28" s="36"/>
      <c r="E28" s="35"/>
      <c r="F28" s="35"/>
      <c r="G28" s="35"/>
      <c r="H28" s="35"/>
      <c r="I28" s="35" t="str">
        <f t="shared" si="1"/>
        <v/>
      </c>
      <c r="J28" s="35" t="e">
        <f>RANK(テーブル5[[#This Row],[列5]],$G$6:$G$62,0)</f>
        <v>#N/A</v>
      </c>
      <c r="K28" s="9"/>
      <c r="L28" s="47">
        <v>23</v>
      </c>
      <c r="M28" s="46"/>
      <c r="N28" s="49"/>
      <c r="O28" s="48"/>
      <c r="P28" s="48"/>
      <c r="Q28" s="48"/>
      <c r="R28" s="48"/>
      <c r="S28" s="48" t="str">
        <f>IF(テーブル6[[#This Row],[列5]]&gt;=250,"金",IF(テーブル6[[#This Row],[列5]]&gt;=200,"銀",IF(テーブル6[[#This Row],[列5]]&gt;=100,"銅","")))</f>
        <v/>
      </c>
      <c r="T28" s="48" t="e">
        <f ca="1">RANK(テーブル6[[#This Row],[列5]],$Q$6:$Q$62,0)</f>
        <v>#N/A</v>
      </c>
      <c r="U28" s="9"/>
      <c r="V28" s="60">
        <v>23</v>
      </c>
      <c r="W28" s="59"/>
      <c r="X28" s="62"/>
      <c r="Y28" s="61"/>
      <c r="Z28" s="61"/>
      <c r="AA28" s="61"/>
      <c r="AB28" s="61"/>
      <c r="AC28" s="62" t="str">
        <f t="shared" si="5"/>
        <v/>
      </c>
      <c r="AD28" s="61">
        <f>RANK(テーブル646[[#This Row],[列5]],$AA$6:$AA$62,0)</f>
        <v>1</v>
      </c>
      <c r="AE28" s="9"/>
      <c r="AF28" s="72">
        <v>23</v>
      </c>
      <c r="AG28" s="71"/>
      <c r="AH28" s="140"/>
      <c r="AI28" s="73"/>
      <c r="AJ28" s="73"/>
      <c r="AK28" s="73"/>
      <c r="AL28" s="73"/>
      <c r="AM28" s="73" t="str">
        <f t="shared" si="6"/>
        <v/>
      </c>
      <c r="AN28" s="73" t="e">
        <f ca="1">RANK(テーブル64647[[#This Row],[列5]],$AK$6:$AK$62,0)</f>
        <v>#N/A</v>
      </c>
      <c r="AO28" s="9"/>
      <c r="AP28" s="83">
        <v>23</v>
      </c>
      <c r="AQ28" s="82"/>
      <c r="AR28" s="142"/>
      <c r="AS28" s="84"/>
      <c r="AT28" s="84"/>
      <c r="AU28" s="84"/>
      <c r="AV28" s="84"/>
      <c r="AW28" s="84" t="str">
        <f t="shared" si="3"/>
        <v/>
      </c>
      <c r="AX28" s="84" t="e">
        <f ca="1">RANK(テーブル6464748[[#This Row],[列5]],$AU$6:$AU$62,0)</f>
        <v>#N/A</v>
      </c>
      <c r="AY28" s="9"/>
      <c r="AZ28" s="94">
        <v>23</v>
      </c>
      <c r="BA28" s="93"/>
      <c r="BB28" s="145"/>
      <c r="BC28" s="94"/>
      <c r="BD28" s="95"/>
      <c r="BE28" s="95"/>
      <c r="BF28" s="95"/>
      <c r="BG28" s="95" t="str">
        <f t="shared" si="4"/>
        <v/>
      </c>
      <c r="BH28" s="95" t="e">
        <f ca="1">RANK(テーブル6464748[[#This Row],[列5]],$AU$6:$AU$62,0)</f>
        <v>#N/A</v>
      </c>
      <c r="BI28" s="11"/>
      <c r="BJ28" s="11"/>
      <c r="BK28" s="11"/>
    </row>
    <row r="29" spans="1:63" s="5" customFormat="1" ht="22.5" hidden="1" customHeight="1" x14ac:dyDescent="0.15">
      <c r="A29" s="21"/>
      <c r="B29" s="35">
        <v>24</v>
      </c>
      <c r="C29" s="36"/>
      <c r="D29" s="36"/>
      <c r="E29" s="35"/>
      <c r="F29" s="35"/>
      <c r="G29" s="35"/>
      <c r="H29" s="35"/>
      <c r="I29" s="35" t="str">
        <f t="shared" si="1"/>
        <v/>
      </c>
      <c r="J29" s="35" t="e">
        <f>RANK(テーブル5[[#This Row],[列5]],$G$6:$G$62,0)</f>
        <v>#N/A</v>
      </c>
      <c r="K29" s="9"/>
      <c r="L29" s="47">
        <v>24</v>
      </c>
      <c r="M29" s="46"/>
      <c r="N29" s="49"/>
      <c r="O29" s="48"/>
      <c r="P29" s="48"/>
      <c r="Q29" s="50"/>
      <c r="R29" s="50"/>
      <c r="S29" s="48" t="str">
        <f>IF(テーブル6[[#This Row],[列5]]&gt;=250,"金",IF(テーブル6[[#This Row],[列5]]&gt;=200,"銀",IF(テーブル6[[#This Row],[列5]]&gt;=100,"銅","")))</f>
        <v/>
      </c>
      <c r="T29" s="48" t="e">
        <f ca="1">RANK(テーブル6[[#This Row],[列5]],$Q$6:$Q$62,0)</f>
        <v>#N/A</v>
      </c>
      <c r="U29" s="9"/>
      <c r="V29" s="60">
        <v>24</v>
      </c>
      <c r="W29" s="59"/>
      <c r="X29" s="62"/>
      <c r="Y29" s="61"/>
      <c r="Z29" s="61"/>
      <c r="AA29" s="63"/>
      <c r="AB29" s="63"/>
      <c r="AC29" s="62" t="str">
        <f t="shared" si="5"/>
        <v/>
      </c>
      <c r="AD29" s="61">
        <f>RANK(テーブル646[[#This Row],[列5]],$AA$6:$AA$62,0)</f>
        <v>1</v>
      </c>
      <c r="AE29" s="9"/>
      <c r="AF29" s="72">
        <v>24</v>
      </c>
      <c r="AG29" s="71"/>
      <c r="AH29" s="140"/>
      <c r="AI29" s="73"/>
      <c r="AJ29" s="73"/>
      <c r="AK29" s="74"/>
      <c r="AL29" s="74"/>
      <c r="AM29" s="73" t="str">
        <f t="shared" si="6"/>
        <v/>
      </c>
      <c r="AN29" s="73" t="e">
        <f ca="1">RANK(テーブル64647[[#This Row],[列5]],$AK$6:$AK$62,0)</f>
        <v>#N/A</v>
      </c>
      <c r="AO29" s="9"/>
      <c r="AP29" s="83">
        <v>24</v>
      </c>
      <c r="AQ29" s="82"/>
      <c r="AR29" s="142"/>
      <c r="AS29" s="84"/>
      <c r="AT29" s="84"/>
      <c r="AU29" s="85"/>
      <c r="AV29" s="85"/>
      <c r="AW29" s="84" t="str">
        <f t="shared" si="3"/>
        <v/>
      </c>
      <c r="AX29" s="84" t="e">
        <f ca="1">RANK(テーブル6464748[[#This Row],[列5]],$AU$6:$AU$62,0)</f>
        <v>#N/A</v>
      </c>
      <c r="AY29" s="9"/>
      <c r="AZ29" s="94">
        <v>24</v>
      </c>
      <c r="BA29" s="93"/>
      <c r="BB29" s="145"/>
      <c r="BC29" s="94"/>
      <c r="BD29" s="95"/>
      <c r="BE29" s="96"/>
      <c r="BF29" s="96"/>
      <c r="BG29" s="95" t="str">
        <f t="shared" si="4"/>
        <v/>
      </c>
      <c r="BH29" s="95" t="e">
        <f ca="1">RANK(テーブル6464748[[#This Row],[列5]],$AU$6:$AU$62,0)</f>
        <v>#N/A</v>
      </c>
      <c r="BI29" s="11"/>
      <c r="BJ29" s="11"/>
      <c r="BK29" s="11"/>
    </row>
    <row r="30" spans="1:63" s="5" customFormat="1" ht="22.5" hidden="1" customHeight="1" x14ac:dyDescent="0.15">
      <c r="A30" s="21"/>
      <c r="B30" s="35">
        <v>25</v>
      </c>
      <c r="C30" s="36"/>
      <c r="D30" s="36"/>
      <c r="E30" s="35"/>
      <c r="F30" s="35"/>
      <c r="G30" s="35"/>
      <c r="H30" s="35"/>
      <c r="I30" s="35" t="str">
        <f t="shared" si="1"/>
        <v/>
      </c>
      <c r="J30" s="35" t="e">
        <f>RANK(テーブル5[[#This Row],[列5]],$G$6:$G$62,0)</f>
        <v>#N/A</v>
      </c>
      <c r="K30" s="9"/>
      <c r="L30" s="47">
        <v>25</v>
      </c>
      <c r="M30" s="46"/>
      <c r="N30" s="49"/>
      <c r="O30" s="48"/>
      <c r="P30" s="48"/>
      <c r="Q30" s="48"/>
      <c r="R30" s="48"/>
      <c r="S30" s="48" t="str">
        <f>IF(テーブル6[[#This Row],[列5]]&gt;=250,"金",IF(テーブル6[[#This Row],[列5]]&gt;=200,"銀",IF(テーブル6[[#This Row],[列5]]&gt;=100,"銅","")))</f>
        <v/>
      </c>
      <c r="T30" s="48" t="e">
        <f ca="1">RANK(テーブル6[[#This Row],[列5]],$Q$6:$Q$62,0)</f>
        <v>#N/A</v>
      </c>
      <c r="U30" s="9"/>
      <c r="V30" s="60">
        <v>25</v>
      </c>
      <c r="W30" s="59"/>
      <c r="X30" s="62"/>
      <c r="Y30" s="61"/>
      <c r="Z30" s="61"/>
      <c r="AA30" s="61"/>
      <c r="AB30" s="61"/>
      <c r="AC30" s="62" t="str">
        <f t="shared" si="5"/>
        <v/>
      </c>
      <c r="AD30" s="61">
        <f>RANK(テーブル646[[#This Row],[列5]],$AA$6:$AA$62,0)</f>
        <v>1</v>
      </c>
      <c r="AE30" s="9"/>
      <c r="AF30" s="72">
        <v>25</v>
      </c>
      <c r="AG30" s="71"/>
      <c r="AH30" s="140"/>
      <c r="AI30" s="73"/>
      <c r="AJ30" s="73"/>
      <c r="AK30" s="73"/>
      <c r="AL30" s="73"/>
      <c r="AM30" s="73" t="str">
        <f t="shared" si="6"/>
        <v/>
      </c>
      <c r="AN30" s="73" t="e">
        <f ca="1">RANK(テーブル64647[[#This Row],[列5]],$AK$6:$AK$62,0)</f>
        <v>#N/A</v>
      </c>
      <c r="AO30" s="9"/>
      <c r="AP30" s="83">
        <v>25</v>
      </c>
      <c r="AQ30" s="82"/>
      <c r="AR30" s="142"/>
      <c r="AS30" s="84"/>
      <c r="AT30" s="84"/>
      <c r="AU30" s="84"/>
      <c r="AV30" s="84"/>
      <c r="AW30" s="84" t="str">
        <f t="shared" si="3"/>
        <v/>
      </c>
      <c r="AX30" s="84" t="e">
        <f ca="1">RANK(テーブル6464748[[#This Row],[列5]],$AU$6:$AU$62,0)</f>
        <v>#N/A</v>
      </c>
      <c r="AY30" s="9"/>
      <c r="AZ30" s="94">
        <v>25</v>
      </c>
      <c r="BA30" s="93"/>
      <c r="BB30" s="145"/>
      <c r="BC30" s="94"/>
      <c r="BD30" s="95"/>
      <c r="BE30" s="95"/>
      <c r="BF30" s="95"/>
      <c r="BG30" s="95" t="str">
        <f t="shared" si="4"/>
        <v/>
      </c>
      <c r="BH30" s="95" t="e">
        <f ca="1">RANK(テーブル6464748[[#This Row],[列5]],$AU$6:$AU$62,0)</f>
        <v>#N/A</v>
      </c>
      <c r="BI30" s="11"/>
      <c r="BJ30" s="11"/>
      <c r="BK30" s="11"/>
    </row>
    <row r="31" spans="1:63" s="5" customFormat="1" ht="22.5" hidden="1" customHeight="1" x14ac:dyDescent="0.15">
      <c r="A31" s="21"/>
      <c r="B31" s="35">
        <v>26</v>
      </c>
      <c r="C31" s="36"/>
      <c r="D31" s="36"/>
      <c r="E31" s="35"/>
      <c r="F31" s="35"/>
      <c r="G31" s="35"/>
      <c r="H31" s="35"/>
      <c r="I31" s="35" t="str">
        <f t="shared" si="1"/>
        <v/>
      </c>
      <c r="J31" s="35" t="e">
        <f>RANK(テーブル5[[#This Row],[列5]],$G$6:$G$62,0)</f>
        <v>#N/A</v>
      </c>
      <c r="K31" s="9"/>
      <c r="L31" s="47">
        <v>26</v>
      </c>
      <c r="M31" s="46"/>
      <c r="N31" s="49"/>
      <c r="O31" s="48"/>
      <c r="P31" s="48"/>
      <c r="Q31" s="48"/>
      <c r="R31" s="48"/>
      <c r="S31" s="48" t="str">
        <f>IF(テーブル6[[#This Row],[列5]]&gt;=250,"金",IF(テーブル6[[#This Row],[列5]]&gt;=200,"銀",IF(テーブル6[[#This Row],[列5]]&gt;=100,"銅","")))</f>
        <v/>
      </c>
      <c r="T31" s="48" t="e">
        <f ca="1">RANK(テーブル6[[#This Row],[列5]],$Q$6:$Q$62,0)</f>
        <v>#N/A</v>
      </c>
      <c r="U31" s="9"/>
      <c r="V31" s="60">
        <v>26</v>
      </c>
      <c r="W31" s="59"/>
      <c r="X31" s="62"/>
      <c r="Y31" s="61"/>
      <c r="Z31" s="61"/>
      <c r="AA31" s="61"/>
      <c r="AB31" s="61"/>
      <c r="AC31" s="62" t="str">
        <f t="shared" si="5"/>
        <v/>
      </c>
      <c r="AD31" s="61">
        <f>RANK(テーブル646[[#This Row],[列5]],$AA$6:$AA$62,0)</f>
        <v>1</v>
      </c>
      <c r="AE31" s="9"/>
      <c r="AF31" s="72">
        <v>26</v>
      </c>
      <c r="AG31" s="71"/>
      <c r="AH31" s="140"/>
      <c r="AI31" s="73"/>
      <c r="AJ31" s="73"/>
      <c r="AK31" s="73"/>
      <c r="AL31" s="73"/>
      <c r="AM31" s="73" t="str">
        <f t="shared" si="6"/>
        <v/>
      </c>
      <c r="AN31" s="73" t="e">
        <f ca="1">RANK(テーブル64647[[#This Row],[列5]],$AK$6:$AK$62,0)</f>
        <v>#N/A</v>
      </c>
      <c r="AO31" s="9"/>
      <c r="AP31" s="83">
        <v>26</v>
      </c>
      <c r="AQ31" s="82"/>
      <c r="AR31" s="142"/>
      <c r="AS31" s="84"/>
      <c r="AT31" s="84"/>
      <c r="AU31" s="84"/>
      <c r="AV31" s="84"/>
      <c r="AW31" s="84" t="str">
        <f t="shared" si="3"/>
        <v/>
      </c>
      <c r="AX31" s="84" t="e">
        <f ca="1">RANK(テーブル6464748[[#This Row],[列5]],$AU$6:$AU$62,0)</f>
        <v>#N/A</v>
      </c>
      <c r="AY31" s="9"/>
      <c r="AZ31" s="94">
        <v>26</v>
      </c>
      <c r="BA31" s="93"/>
      <c r="BB31" s="145"/>
      <c r="BC31" s="94"/>
      <c r="BD31" s="95"/>
      <c r="BE31" s="95"/>
      <c r="BF31" s="95"/>
      <c r="BG31" s="95" t="str">
        <f t="shared" si="4"/>
        <v/>
      </c>
      <c r="BH31" s="95" t="e">
        <f ca="1">RANK(テーブル6464748[[#This Row],[列5]],$AU$6:$AU$62,0)</f>
        <v>#N/A</v>
      </c>
      <c r="BI31" s="11"/>
      <c r="BJ31" s="11"/>
      <c r="BK31" s="11"/>
    </row>
    <row r="32" spans="1:63" s="5" customFormat="1" ht="22.5" hidden="1" customHeight="1" x14ac:dyDescent="0.15">
      <c r="A32" s="21"/>
      <c r="B32" s="35">
        <v>27</v>
      </c>
      <c r="C32" s="36"/>
      <c r="D32" s="36"/>
      <c r="E32" s="35"/>
      <c r="F32" s="35"/>
      <c r="G32" s="35"/>
      <c r="H32" s="35"/>
      <c r="I32" s="35" t="str">
        <f t="shared" si="1"/>
        <v/>
      </c>
      <c r="J32" s="35" t="e">
        <f>RANK(テーブル5[[#This Row],[列5]],$G$6:$G$62,0)</f>
        <v>#N/A</v>
      </c>
      <c r="K32" s="9"/>
      <c r="L32" s="47">
        <v>27</v>
      </c>
      <c r="M32" s="46"/>
      <c r="N32" s="49"/>
      <c r="O32" s="48"/>
      <c r="P32" s="48"/>
      <c r="Q32" s="48"/>
      <c r="R32" s="48"/>
      <c r="S32" s="48" t="str">
        <f>IF(テーブル6[[#This Row],[列5]]&gt;=250,"金",IF(テーブル6[[#This Row],[列5]]&gt;=200,"銀",IF(テーブル6[[#This Row],[列5]]&gt;=100,"銅","")))</f>
        <v/>
      </c>
      <c r="T32" s="48" t="e">
        <f ca="1">RANK(テーブル6[[#This Row],[列5]],$Q$6:$Q$62,0)</f>
        <v>#N/A</v>
      </c>
      <c r="U32" s="9"/>
      <c r="V32" s="60">
        <v>27</v>
      </c>
      <c r="W32" s="59"/>
      <c r="X32" s="62"/>
      <c r="Y32" s="61"/>
      <c r="Z32" s="61"/>
      <c r="AA32" s="61"/>
      <c r="AB32" s="61"/>
      <c r="AC32" s="62" t="str">
        <f t="shared" si="5"/>
        <v/>
      </c>
      <c r="AD32" s="61">
        <f>RANK(テーブル646[[#This Row],[列5]],$AA$6:$AA$62,0)</f>
        <v>1</v>
      </c>
      <c r="AE32" s="9"/>
      <c r="AF32" s="72">
        <v>27</v>
      </c>
      <c r="AG32" s="71"/>
      <c r="AH32" s="140"/>
      <c r="AI32" s="73"/>
      <c r="AJ32" s="73"/>
      <c r="AK32" s="73"/>
      <c r="AL32" s="73"/>
      <c r="AM32" s="73" t="str">
        <f t="shared" si="6"/>
        <v/>
      </c>
      <c r="AN32" s="73" t="e">
        <f ca="1">RANK(テーブル64647[[#This Row],[列5]],$AK$6:$AK$62,0)</f>
        <v>#N/A</v>
      </c>
      <c r="AO32" s="9"/>
      <c r="AP32" s="83">
        <v>27</v>
      </c>
      <c r="AQ32" s="82"/>
      <c r="AR32" s="142"/>
      <c r="AS32" s="84"/>
      <c r="AT32" s="84"/>
      <c r="AU32" s="84"/>
      <c r="AV32" s="84"/>
      <c r="AW32" s="84" t="str">
        <f t="shared" si="3"/>
        <v/>
      </c>
      <c r="AX32" s="84" t="e">
        <f ca="1">RANK(テーブル6464748[[#This Row],[列5]],$AU$6:$AU$62,0)</f>
        <v>#N/A</v>
      </c>
      <c r="AY32" s="9"/>
      <c r="AZ32" s="94">
        <v>27</v>
      </c>
      <c r="BA32" s="93"/>
      <c r="BB32" s="145"/>
      <c r="BC32" s="94"/>
      <c r="BD32" s="95"/>
      <c r="BE32" s="95"/>
      <c r="BF32" s="95"/>
      <c r="BG32" s="95" t="str">
        <f t="shared" si="4"/>
        <v/>
      </c>
      <c r="BH32" s="95" t="e">
        <f ca="1">RANK(テーブル6464748[[#This Row],[列5]],$AU$6:$AU$62,0)</f>
        <v>#N/A</v>
      </c>
      <c r="BI32" s="11"/>
      <c r="BJ32" s="11"/>
      <c r="BK32" s="11"/>
    </row>
    <row r="33" spans="1:63" s="5" customFormat="1" ht="22.5" hidden="1" customHeight="1" x14ac:dyDescent="0.15">
      <c r="A33" s="22"/>
      <c r="B33" s="35">
        <v>28</v>
      </c>
      <c r="C33" s="36"/>
      <c r="D33" s="36"/>
      <c r="E33" s="35"/>
      <c r="F33" s="35"/>
      <c r="G33" s="35"/>
      <c r="H33" s="35"/>
      <c r="I33" s="35" t="str">
        <f t="shared" si="1"/>
        <v/>
      </c>
      <c r="J33" s="35" t="e">
        <f>RANK(テーブル5[[#This Row],[列5]],$G$6:$G$62,0)</f>
        <v>#N/A</v>
      </c>
      <c r="K33" s="9"/>
      <c r="L33" s="47">
        <v>28</v>
      </c>
      <c r="M33" s="46"/>
      <c r="N33" s="49"/>
      <c r="O33" s="48"/>
      <c r="P33" s="48"/>
      <c r="Q33" s="48"/>
      <c r="R33" s="48"/>
      <c r="S33" s="48" t="str">
        <f>IF(テーブル6[[#This Row],[列5]]&gt;=250,"金",IF(テーブル6[[#This Row],[列5]]&gt;=200,"銀",IF(テーブル6[[#This Row],[列5]]&gt;=100,"銅","")))</f>
        <v/>
      </c>
      <c r="T33" s="48" t="e">
        <f ca="1">RANK(テーブル6[[#This Row],[列5]],$Q$6:$Q$62,0)</f>
        <v>#N/A</v>
      </c>
      <c r="U33" s="9"/>
      <c r="V33" s="60">
        <v>28</v>
      </c>
      <c r="W33" s="59"/>
      <c r="X33" s="62"/>
      <c r="Y33" s="61"/>
      <c r="Z33" s="61"/>
      <c r="AA33" s="61"/>
      <c r="AB33" s="61"/>
      <c r="AC33" s="62" t="str">
        <f t="shared" si="5"/>
        <v/>
      </c>
      <c r="AD33" s="61">
        <f>RANK(テーブル646[[#This Row],[列5]],$AA$6:$AA$62,0)</f>
        <v>1</v>
      </c>
      <c r="AE33" s="9"/>
      <c r="AF33" s="72">
        <v>28</v>
      </c>
      <c r="AG33" s="71"/>
      <c r="AH33" s="140"/>
      <c r="AI33" s="73"/>
      <c r="AJ33" s="73"/>
      <c r="AK33" s="73"/>
      <c r="AL33" s="73"/>
      <c r="AM33" s="73" t="str">
        <f t="shared" si="6"/>
        <v/>
      </c>
      <c r="AN33" s="73" t="e">
        <f ca="1">RANK(テーブル64647[[#This Row],[列5]],$AK$6:$AK$62,0)</f>
        <v>#N/A</v>
      </c>
      <c r="AO33" s="9"/>
      <c r="AP33" s="83">
        <v>28</v>
      </c>
      <c r="AQ33" s="82"/>
      <c r="AR33" s="142"/>
      <c r="AS33" s="84"/>
      <c r="AT33" s="84"/>
      <c r="AU33" s="84"/>
      <c r="AV33" s="84"/>
      <c r="AW33" s="84" t="str">
        <f t="shared" si="3"/>
        <v/>
      </c>
      <c r="AX33" s="84" t="e">
        <f ca="1">RANK(テーブル6464748[[#This Row],[列5]],$AU$6:$AU$62,0)</f>
        <v>#N/A</v>
      </c>
      <c r="AY33" s="9"/>
      <c r="AZ33" s="94">
        <v>28</v>
      </c>
      <c r="BA33" s="93"/>
      <c r="BB33" s="145"/>
      <c r="BC33" s="94"/>
      <c r="BD33" s="95"/>
      <c r="BE33" s="95"/>
      <c r="BF33" s="95"/>
      <c r="BG33" s="95" t="str">
        <f t="shared" si="4"/>
        <v/>
      </c>
      <c r="BH33" s="95" t="e">
        <f ca="1">RANK(テーブル6464748[[#This Row],[列5]],$AU$6:$AU$62,0)</f>
        <v>#N/A</v>
      </c>
      <c r="BI33" s="11"/>
      <c r="BJ33" s="11"/>
      <c r="BK33" s="11"/>
    </row>
    <row r="34" spans="1:63" s="5" customFormat="1" ht="22.5" hidden="1" customHeight="1" x14ac:dyDescent="0.15">
      <c r="A34" s="11"/>
      <c r="B34" s="35">
        <v>28</v>
      </c>
      <c r="C34" s="36"/>
      <c r="D34" s="36"/>
      <c r="E34" s="35"/>
      <c r="F34" s="35"/>
      <c r="G34" s="37"/>
      <c r="H34" s="37"/>
      <c r="I34" s="35" t="str">
        <f t="shared" si="1"/>
        <v/>
      </c>
      <c r="J34" s="35" t="e">
        <f>RANK(テーブル5[[#This Row],[列5]],$G$6:$G$62,0)</f>
        <v>#N/A</v>
      </c>
      <c r="K34" s="9"/>
      <c r="L34" s="47">
        <v>29</v>
      </c>
      <c r="M34" s="46"/>
      <c r="N34" s="49"/>
      <c r="O34" s="48"/>
      <c r="P34" s="48"/>
      <c r="Q34" s="48"/>
      <c r="R34" s="48"/>
      <c r="S34" s="48" t="str">
        <f>IF(テーブル6[[#This Row],[列5]]&gt;=250,"金",IF(テーブル6[[#This Row],[列5]]&gt;=200,"銀",IF(テーブル6[[#This Row],[列5]]&gt;=100,"銅","")))</f>
        <v/>
      </c>
      <c r="T34" s="48" t="e">
        <f ca="1">RANK(テーブル6[[#This Row],[列5]],$Q$6:$Q$62,0)</f>
        <v>#N/A</v>
      </c>
      <c r="U34" s="9"/>
      <c r="V34" s="60">
        <v>29</v>
      </c>
      <c r="W34" s="59"/>
      <c r="X34" s="62"/>
      <c r="Y34" s="61"/>
      <c r="Z34" s="61"/>
      <c r="AA34" s="61"/>
      <c r="AB34" s="61"/>
      <c r="AC34" s="62" t="str">
        <f t="shared" si="5"/>
        <v/>
      </c>
      <c r="AD34" s="61">
        <f>RANK(テーブル646[[#This Row],[列5]],$AA$6:$AA$62,0)</f>
        <v>1</v>
      </c>
      <c r="AE34" s="9"/>
      <c r="AF34" s="72">
        <v>29</v>
      </c>
      <c r="AG34" s="71"/>
      <c r="AH34" s="140"/>
      <c r="AI34" s="73"/>
      <c r="AJ34" s="73"/>
      <c r="AK34" s="73"/>
      <c r="AL34" s="73"/>
      <c r="AM34" s="73" t="str">
        <f t="shared" si="6"/>
        <v/>
      </c>
      <c r="AN34" s="73" t="e">
        <f ca="1">RANK(テーブル64647[[#This Row],[列5]],$AK$6:$AK$62,0)</f>
        <v>#N/A</v>
      </c>
      <c r="AO34" s="9"/>
      <c r="AP34" s="83">
        <v>29</v>
      </c>
      <c r="AQ34" s="82"/>
      <c r="AR34" s="142"/>
      <c r="AS34" s="84"/>
      <c r="AT34" s="84"/>
      <c r="AU34" s="84"/>
      <c r="AV34" s="84"/>
      <c r="AW34" s="84" t="str">
        <f t="shared" si="3"/>
        <v/>
      </c>
      <c r="AX34" s="84" t="e">
        <f ca="1">RANK(テーブル6464748[[#This Row],[列5]],$AU$6:$AU$62,0)</f>
        <v>#N/A</v>
      </c>
      <c r="AY34" s="9"/>
      <c r="AZ34" s="94">
        <v>29</v>
      </c>
      <c r="BA34" s="93"/>
      <c r="BB34" s="145"/>
      <c r="BC34" s="94"/>
      <c r="BD34" s="95"/>
      <c r="BE34" s="95"/>
      <c r="BF34" s="95"/>
      <c r="BG34" s="95" t="str">
        <f t="shared" si="4"/>
        <v/>
      </c>
      <c r="BH34" s="95" t="e">
        <f ca="1">RANK(テーブル6464748[[#This Row],[列5]],$AU$6:$AU$62,0)</f>
        <v>#N/A</v>
      </c>
      <c r="BI34" s="11"/>
      <c r="BJ34" s="11"/>
      <c r="BK34" s="11"/>
    </row>
    <row r="35" spans="1:63" s="5" customFormat="1" ht="22.5" hidden="1" customHeight="1" x14ac:dyDescent="0.15">
      <c r="A35" s="21"/>
      <c r="B35" s="35">
        <v>30</v>
      </c>
      <c r="C35" s="36"/>
      <c r="D35" s="36"/>
      <c r="E35" s="35"/>
      <c r="F35" s="35"/>
      <c r="G35" s="35"/>
      <c r="H35" s="35"/>
      <c r="I35" s="35" t="str">
        <f t="shared" si="1"/>
        <v/>
      </c>
      <c r="J35" s="35" t="e">
        <f>RANK(テーブル5[[#This Row],[列5]],$G$6:$G$62,0)</f>
        <v>#N/A</v>
      </c>
      <c r="K35" s="9"/>
      <c r="L35" s="47">
        <v>30</v>
      </c>
      <c r="M35" s="46"/>
      <c r="N35" s="49"/>
      <c r="O35" s="48"/>
      <c r="P35" s="48"/>
      <c r="Q35" s="48"/>
      <c r="R35" s="48"/>
      <c r="S35" s="48" t="str">
        <f>IF(テーブル6[[#This Row],[列5]]&gt;=250,"金",IF(テーブル6[[#This Row],[列5]]&gt;=200,"銀",IF(テーブル6[[#This Row],[列5]]&gt;=100,"銅","")))</f>
        <v/>
      </c>
      <c r="T35" s="48" t="e">
        <f ca="1">RANK(テーブル6[[#This Row],[列5]],$Q$6:$Q$62,0)</f>
        <v>#N/A</v>
      </c>
      <c r="U35" s="9"/>
      <c r="V35" s="60">
        <v>30</v>
      </c>
      <c r="W35" s="59"/>
      <c r="X35" s="62"/>
      <c r="Y35" s="61"/>
      <c r="Z35" s="61"/>
      <c r="AA35" s="61"/>
      <c r="AB35" s="61"/>
      <c r="AC35" s="62" t="str">
        <f t="shared" si="5"/>
        <v/>
      </c>
      <c r="AD35" s="61">
        <f>RANK(テーブル646[[#This Row],[列5]],$AA$6:$AA$62,0)</f>
        <v>1</v>
      </c>
      <c r="AE35" s="9"/>
      <c r="AF35" s="72">
        <v>30</v>
      </c>
      <c r="AG35" s="71"/>
      <c r="AH35" s="140"/>
      <c r="AI35" s="73"/>
      <c r="AJ35" s="73"/>
      <c r="AK35" s="73"/>
      <c r="AL35" s="73"/>
      <c r="AM35" s="73" t="str">
        <f t="shared" si="6"/>
        <v/>
      </c>
      <c r="AN35" s="73" t="e">
        <f ca="1">RANK(テーブル64647[[#This Row],[列5]],$AK$6:$AK$62,0)</f>
        <v>#N/A</v>
      </c>
      <c r="AO35" s="9"/>
      <c r="AP35" s="83">
        <v>30</v>
      </c>
      <c r="AQ35" s="82"/>
      <c r="AR35" s="142"/>
      <c r="AS35" s="84"/>
      <c r="AT35" s="84"/>
      <c r="AU35" s="84"/>
      <c r="AV35" s="84"/>
      <c r="AW35" s="84" t="str">
        <f t="shared" si="3"/>
        <v/>
      </c>
      <c r="AX35" s="84" t="e">
        <f ca="1">RANK(テーブル6464748[[#This Row],[列5]],$AU$6:$AU$62,0)</f>
        <v>#N/A</v>
      </c>
      <c r="AY35" s="9"/>
      <c r="AZ35" s="94">
        <v>30</v>
      </c>
      <c r="BA35" s="93"/>
      <c r="BB35" s="145"/>
      <c r="BC35" s="94"/>
      <c r="BD35" s="95"/>
      <c r="BE35" s="95"/>
      <c r="BF35" s="95"/>
      <c r="BG35" s="95" t="str">
        <f t="shared" si="4"/>
        <v/>
      </c>
      <c r="BH35" s="95" t="e">
        <f ca="1">RANK(テーブル6464748[[#This Row],[列5]],$AU$6:$AU$62,0)</f>
        <v>#N/A</v>
      </c>
      <c r="BI35" s="11"/>
      <c r="BJ35" s="11"/>
      <c r="BK35" s="11"/>
    </row>
    <row r="36" spans="1:63" s="5" customFormat="1" ht="22.5" hidden="1" customHeight="1" x14ac:dyDescent="0.15">
      <c r="A36" s="21"/>
      <c r="B36" s="35">
        <v>31</v>
      </c>
      <c r="C36" s="36"/>
      <c r="D36" s="36"/>
      <c r="E36" s="35"/>
      <c r="F36" s="35"/>
      <c r="G36" s="35"/>
      <c r="H36" s="35"/>
      <c r="I36" s="35" t="str">
        <f t="shared" si="1"/>
        <v/>
      </c>
      <c r="J36" s="35" t="e">
        <f>RANK(テーブル5[[#This Row],[列5]],$G$6:$G$62,0)</f>
        <v>#N/A</v>
      </c>
      <c r="K36" s="9"/>
      <c r="L36" s="47">
        <v>30</v>
      </c>
      <c r="M36" s="46"/>
      <c r="N36" s="49"/>
      <c r="O36" s="48"/>
      <c r="P36" s="48"/>
      <c r="Q36" s="48"/>
      <c r="R36" s="48"/>
      <c r="S36" s="48" t="str">
        <f>IF(テーブル6[[#This Row],[列5]]&gt;=250,"金",IF(テーブル6[[#This Row],[列5]]&gt;=200,"銀",IF(テーブル6[[#This Row],[列5]]&gt;=100,"銅","")))</f>
        <v/>
      </c>
      <c r="T36" s="48" t="e">
        <f ca="1">RANK(テーブル6[[#This Row],[列5]],$Q$6:$Q$62,0)</f>
        <v>#N/A</v>
      </c>
      <c r="U36" s="9"/>
      <c r="V36" s="60">
        <v>30</v>
      </c>
      <c r="W36" s="59"/>
      <c r="X36" s="62"/>
      <c r="Y36" s="61"/>
      <c r="Z36" s="61"/>
      <c r="AA36" s="61"/>
      <c r="AB36" s="61"/>
      <c r="AC36" s="62" t="str">
        <f t="shared" si="5"/>
        <v/>
      </c>
      <c r="AD36" s="61">
        <f>RANK(テーブル646[[#This Row],[列5]],$AA$6:$AA$62,0)</f>
        <v>1</v>
      </c>
      <c r="AE36" s="9"/>
      <c r="AF36" s="72">
        <v>30</v>
      </c>
      <c r="AG36" s="71"/>
      <c r="AH36" s="140"/>
      <c r="AI36" s="73"/>
      <c r="AJ36" s="73"/>
      <c r="AK36" s="73"/>
      <c r="AL36" s="73"/>
      <c r="AM36" s="73" t="str">
        <f t="shared" si="6"/>
        <v/>
      </c>
      <c r="AN36" s="73" t="e">
        <f ca="1">RANK(テーブル64647[[#This Row],[列5]],$AK$6:$AK$62,0)</f>
        <v>#N/A</v>
      </c>
      <c r="AO36" s="9"/>
      <c r="AP36" s="83">
        <v>30</v>
      </c>
      <c r="AQ36" s="82"/>
      <c r="AR36" s="142"/>
      <c r="AS36" s="84"/>
      <c r="AT36" s="84"/>
      <c r="AU36" s="84"/>
      <c r="AV36" s="84"/>
      <c r="AW36" s="84" t="str">
        <f t="shared" si="3"/>
        <v/>
      </c>
      <c r="AX36" s="84" t="e">
        <f ca="1">RANK(テーブル6464748[[#This Row],[列5]],$AU$6:$AU$62,0)</f>
        <v>#N/A</v>
      </c>
      <c r="AY36" s="9"/>
      <c r="AZ36" s="94">
        <v>30</v>
      </c>
      <c r="BA36" s="93"/>
      <c r="BB36" s="145"/>
      <c r="BC36" s="94"/>
      <c r="BD36" s="95"/>
      <c r="BE36" s="95"/>
      <c r="BF36" s="95"/>
      <c r="BG36" s="95" t="str">
        <f t="shared" si="4"/>
        <v/>
      </c>
      <c r="BH36" s="95" t="e">
        <f ca="1">RANK(テーブル6464748[[#This Row],[列5]],$AU$6:$AU$62,0)</f>
        <v>#N/A</v>
      </c>
      <c r="BI36" s="11"/>
      <c r="BJ36" s="11"/>
      <c r="BK36" s="11"/>
    </row>
    <row r="37" spans="1:63" s="5" customFormat="1" ht="22.5" hidden="1" customHeight="1" x14ac:dyDescent="0.15">
      <c r="A37" s="11"/>
      <c r="B37" s="35">
        <v>32</v>
      </c>
      <c r="C37" s="36"/>
      <c r="D37" s="36"/>
      <c r="E37" s="35"/>
      <c r="F37" s="35"/>
      <c r="G37" s="35"/>
      <c r="H37" s="35"/>
      <c r="I37" s="35" t="str">
        <f t="shared" si="1"/>
        <v/>
      </c>
      <c r="J37" s="35" t="e">
        <f>RANK(テーブル5[[#This Row],[列5]],$G$6:$G$62,0)</f>
        <v>#N/A</v>
      </c>
      <c r="K37" s="29"/>
      <c r="L37" s="47">
        <v>30</v>
      </c>
      <c r="M37" s="46"/>
      <c r="N37" s="49"/>
      <c r="O37" s="48"/>
      <c r="P37" s="48"/>
      <c r="Q37" s="48"/>
      <c r="R37" s="48"/>
      <c r="S37" s="48" t="str">
        <f>IF(テーブル6[[#This Row],[列5]]&gt;=250,"金",IF(テーブル6[[#This Row],[列5]]&gt;=200,"銀",IF(テーブル6[[#This Row],[列5]]&gt;=100,"銅","")))</f>
        <v/>
      </c>
      <c r="T37" s="48" t="e">
        <f ca="1">RANK(テーブル6[[#This Row],[列5]],$Q$6:$Q$62,0)</f>
        <v>#N/A</v>
      </c>
      <c r="U37" s="3"/>
      <c r="V37" s="60">
        <v>30</v>
      </c>
      <c r="W37" s="59"/>
      <c r="X37" s="62"/>
      <c r="Y37" s="61"/>
      <c r="Z37" s="61"/>
      <c r="AA37" s="61"/>
      <c r="AB37" s="61"/>
      <c r="AC37" s="62" t="str">
        <f t="shared" si="5"/>
        <v/>
      </c>
      <c r="AD37" s="61">
        <f>RANK(テーブル646[[#This Row],[列5]],$AA$6:$AA$62,0)</f>
        <v>1</v>
      </c>
      <c r="AE37" s="9"/>
      <c r="AF37" s="72">
        <v>30</v>
      </c>
      <c r="AG37" s="71"/>
      <c r="AH37" s="140"/>
      <c r="AI37" s="73"/>
      <c r="AJ37" s="73"/>
      <c r="AK37" s="73"/>
      <c r="AL37" s="73"/>
      <c r="AM37" s="73" t="str">
        <f t="shared" si="6"/>
        <v/>
      </c>
      <c r="AN37" s="73" t="e">
        <f ca="1">RANK(テーブル64647[[#This Row],[列5]],$AK$6:$AK$62,0)</f>
        <v>#N/A</v>
      </c>
      <c r="AO37" s="3"/>
      <c r="AP37" s="83">
        <v>30</v>
      </c>
      <c r="AQ37" s="82"/>
      <c r="AR37" s="142"/>
      <c r="AS37" s="84"/>
      <c r="AT37" s="84"/>
      <c r="AU37" s="84"/>
      <c r="AV37" s="84"/>
      <c r="AW37" s="84" t="str">
        <f t="shared" si="3"/>
        <v/>
      </c>
      <c r="AX37" s="84" t="e">
        <f ca="1">RANK(テーブル6464748[[#This Row],[列5]],$AU$6:$AU$62,0)</f>
        <v>#N/A</v>
      </c>
      <c r="AY37" s="9"/>
      <c r="AZ37" s="94">
        <v>30</v>
      </c>
      <c r="BA37" s="93"/>
      <c r="BB37" s="145"/>
      <c r="BC37" s="94"/>
      <c r="BD37" s="95"/>
      <c r="BE37" s="95"/>
      <c r="BF37" s="95"/>
      <c r="BG37" s="95" t="str">
        <f t="shared" si="4"/>
        <v/>
      </c>
      <c r="BH37" s="95" t="e">
        <f ca="1">RANK(テーブル6464748[[#This Row],[列5]],$AU$6:$AU$62,0)</f>
        <v>#N/A</v>
      </c>
      <c r="BI37" s="11"/>
      <c r="BJ37" s="11"/>
    </row>
    <row r="38" spans="1:63" s="6" customFormat="1" ht="22.5" hidden="1" customHeight="1" x14ac:dyDescent="0.15">
      <c r="A38" s="11"/>
      <c r="B38" s="35">
        <v>32</v>
      </c>
      <c r="C38" s="36"/>
      <c r="D38" s="36"/>
      <c r="E38" s="35"/>
      <c r="F38" s="35"/>
      <c r="G38" s="35"/>
      <c r="H38" s="35"/>
      <c r="I38" s="35" t="str">
        <f t="shared" si="1"/>
        <v/>
      </c>
      <c r="J38" s="35" t="e">
        <f>RANK(テーブル5[[#This Row],[列5]],$G$6:$G$62,0)</f>
        <v>#N/A</v>
      </c>
      <c r="K38" s="9"/>
      <c r="L38" s="47">
        <v>33</v>
      </c>
      <c r="M38" s="46"/>
      <c r="N38" s="135"/>
      <c r="O38" s="51"/>
      <c r="P38" s="48"/>
      <c r="Q38" s="48"/>
      <c r="R38" s="48"/>
      <c r="S38" s="48" t="str">
        <f>IF(テーブル6[[#This Row],[列5]]&gt;=250,"金",IF(テーブル6[[#This Row],[列5]]&gt;=200,"銀",IF(テーブル6[[#This Row],[列5]]&gt;=100,"銅","")))</f>
        <v/>
      </c>
      <c r="T38" s="48" t="e">
        <f ca="1">RANK(テーブル6[[#This Row],[列5]],$Q$6:$Q$62,0)</f>
        <v>#N/A</v>
      </c>
      <c r="U38" s="9"/>
      <c r="V38" s="60">
        <v>33</v>
      </c>
      <c r="W38" s="59"/>
      <c r="X38" s="137"/>
      <c r="Y38" s="64"/>
      <c r="Z38" s="61"/>
      <c r="AA38" s="61"/>
      <c r="AB38" s="61"/>
      <c r="AC38" s="62" t="str">
        <f t="shared" si="5"/>
        <v/>
      </c>
      <c r="AD38" s="61">
        <f>RANK(テーブル646[[#This Row],[列5]],$AA$6:$AA$62,0)</f>
        <v>1</v>
      </c>
      <c r="AE38" s="9"/>
      <c r="AF38" s="72">
        <v>33</v>
      </c>
      <c r="AG38" s="71"/>
      <c r="AH38" s="146"/>
      <c r="AI38" s="75"/>
      <c r="AJ38" s="73"/>
      <c r="AK38" s="73"/>
      <c r="AL38" s="73"/>
      <c r="AM38" s="73" t="str">
        <f t="shared" si="6"/>
        <v/>
      </c>
      <c r="AN38" s="73" t="e">
        <f ca="1">RANK(テーブル64647[[#This Row],[列5]],$AK$6:$AK$62,0)</f>
        <v>#N/A</v>
      </c>
      <c r="AO38" s="3"/>
      <c r="AP38" s="83">
        <v>33</v>
      </c>
      <c r="AQ38" s="82"/>
      <c r="AR38" s="143"/>
      <c r="AS38" s="86"/>
      <c r="AT38" s="84"/>
      <c r="AU38" s="84"/>
      <c r="AV38" s="84"/>
      <c r="AW38" s="84" t="str">
        <f t="shared" si="3"/>
        <v/>
      </c>
      <c r="AX38" s="84" t="e">
        <f ca="1">RANK(テーブル6464748[[#This Row],[列5]],$AU$6:$AU$62,0)</f>
        <v>#N/A</v>
      </c>
      <c r="AY38" s="3"/>
      <c r="AZ38" s="94">
        <v>33</v>
      </c>
      <c r="BA38" s="93"/>
      <c r="BB38" s="150"/>
      <c r="BC38" s="148"/>
      <c r="BD38" s="95"/>
      <c r="BE38" s="95"/>
      <c r="BF38" s="95"/>
      <c r="BG38" s="95" t="str">
        <f t="shared" si="4"/>
        <v/>
      </c>
      <c r="BH38" s="95" t="e">
        <f ca="1">RANK(テーブル6464748[[#This Row],[列5]],$AU$6:$AU$62,0)</f>
        <v>#N/A</v>
      </c>
      <c r="BI38" s="11"/>
      <c r="BJ38" s="11"/>
    </row>
    <row r="39" spans="1:63" s="6" customFormat="1" ht="22.5" hidden="1" customHeight="1" x14ac:dyDescent="0.15">
      <c r="A39" s="11"/>
      <c r="B39" s="35">
        <v>34</v>
      </c>
      <c r="C39" s="36"/>
      <c r="D39" s="36"/>
      <c r="E39" s="35"/>
      <c r="F39" s="35"/>
      <c r="G39" s="35"/>
      <c r="H39" s="35"/>
      <c r="I39" s="35" t="str">
        <f t="shared" si="1"/>
        <v/>
      </c>
      <c r="J39" s="35" t="e">
        <f>RANK(テーブル5[[#This Row],[列5]],$G$6:$G$62,0)</f>
        <v>#N/A</v>
      </c>
      <c r="K39" s="29"/>
      <c r="L39" s="47">
        <v>33</v>
      </c>
      <c r="M39" s="46"/>
      <c r="N39" s="49"/>
      <c r="O39" s="48"/>
      <c r="P39" s="48"/>
      <c r="Q39" s="48"/>
      <c r="R39" s="48"/>
      <c r="S39" s="48" t="str">
        <f>IF(テーブル6[[#This Row],[列5]]&gt;=250,"金",IF(テーブル6[[#This Row],[列5]]&gt;=200,"銀",IF(テーブル6[[#This Row],[列5]]&gt;=100,"銅","")))</f>
        <v/>
      </c>
      <c r="T39" s="48" t="e">
        <f ca="1">RANK(テーブル6[[#This Row],[列5]],$Q$6:$Q$62,0)</f>
        <v>#N/A</v>
      </c>
      <c r="U39" s="9"/>
      <c r="V39" s="60">
        <v>33</v>
      </c>
      <c r="W39" s="59"/>
      <c r="X39" s="62"/>
      <c r="Y39" s="61"/>
      <c r="Z39" s="61"/>
      <c r="AA39" s="61"/>
      <c r="AB39" s="61"/>
      <c r="AC39" s="62" t="str">
        <f t="shared" si="5"/>
        <v/>
      </c>
      <c r="AD39" s="61">
        <f>RANK(テーブル646[[#This Row],[列5]],$AA$6:$AA$62,0)</f>
        <v>1</v>
      </c>
      <c r="AE39" s="3"/>
      <c r="AF39" s="72">
        <v>33</v>
      </c>
      <c r="AG39" s="71"/>
      <c r="AH39" s="140"/>
      <c r="AI39" s="73"/>
      <c r="AJ39" s="73"/>
      <c r="AK39" s="73"/>
      <c r="AL39" s="73"/>
      <c r="AM39" s="73" t="str">
        <f t="shared" si="6"/>
        <v/>
      </c>
      <c r="AN39" s="73" t="e">
        <f ca="1">RANK(テーブル64647[[#This Row],[列5]],$AK$6:$AK$62,0)</f>
        <v>#N/A</v>
      </c>
      <c r="AO39" s="3"/>
      <c r="AP39" s="83">
        <v>33</v>
      </c>
      <c r="AQ39" s="82"/>
      <c r="AR39" s="142"/>
      <c r="AS39" s="84"/>
      <c r="AT39" s="84"/>
      <c r="AU39" s="84"/>
      <c r="AV39" s="84"/>
      <c r="AW39" s="84" t="str">
        <f t="shared" si="3"/>
        <v/>
      </c>
      <c r="AX39" s="84" t="e">
        <f ca="1">RANK(テーブル6464748[[#This Row],[列5]],$AU$6:$AU$62,0)</f>
        <v>#N/A</v>
      </c>
      <c r="AY39" s="9"/>
      <c r="AZ39" s="94">
        <v>33</v>
      </c>
      <c r="BA39" s="93"/>
      <c r="BB39" s="145"/>
      <c r="BC39" s="94"/>
      <c r="BD39" s="95"/>
      <c r="BE39" s="95"/>
      <c r="BF39" s="95"/>
      <c r="BG39" s="95" t="str">
        <f t="shared" si="4"/>
        <v/>
      </c>
      <c r="BH39" s="95" t="e">
        <f ca="1">RANK(テーブル6464748[[#This Row],[列5]],$AU$6:$AU$62,0)</f>
        <v>#N/A</v>
      </c>
      <c r="BI39" s="11"/>
      <c r="BJ39" s="11"/>
    </row>
    <row r="40" spans="1:63" s="6" customFormat="1" ht="22.5" hidden="1" customHeight="1" x14ac:dyDescent="0.15">
      <c r="A40" s="22"/>
      <c r="B40" s="35">
        <v>34</v>
      </c>
      <c r="C40" s="36"/>
      <c r="D40" s="36"/>
      <c r="E40" s="35"/>
      <c r="F40" s="35"/>
      <c r="G40" s="35"/>
      <c r="H40" s="35"/>
      <c r="I40" s="35" t="str">
        <f t="shared" si="1"/>
        <v/>
      </c>
      <c r="J40" s="35" t="e">
        <f>RANK(テーブル5[[#This Row],[列5]],$G$6:$G$62,0)</f>
        <v>#N/A</v>
      </c>
      <c r="K40" s="9"/>
      <c r="L40" s="47">
        <v>35</v>
      </c>
      <c r="M40" s="46"/>
      <c r="N40" s="49"/>
      <c r="O40" s="48"/>
      <c r="P40" s="48"/>
      <c r="Q40" s="48"/>
      <c r="R40" s="48"/>
      <c r="S40" s="48" t="str">
        <f>IF(テーブル6[[#This Row],[列5]]&gt;=250,"金",IF(テーブル6[[#This Row],[列5]]&gt;=200,"銀",IF(テーブル6[[#This Row],[列5]]&gt;=100,"銅","")))</f>
        <v/>
      </c>
      <c r="T40" s="48" t="e">
        <f ca="1">RANK(テーブル6[[#This Row],[列5]],$Q$6:$Q$62,0)</f>
        <v>#N/A</v>
      </c>
      <c r="U40" s="9"/>
      <c r="V40" s="60">
        <v>35</v>
      </c>
      <c r="W40" s="59"/>
      <c r="X40" s="62"/>
      <c r="Y40" s="61"/>
      <c r="Z40" s="61"/>
      <c r="AA40" s="61"/>
      <c r="AB40" s="61"/>
      <c r="AC40" s="62" t="str">
        <f t="shared" si="5"/>
        <v/>
      </c>
      <c r="AD40" s="61">
        <f>RANK(テーブル646[[#This Row],[列5]],$AA$6:$AA$62,0)</f>
        <v>1</v>
      </c>
      <c r="AE40" s="3"/>
      <c r="AF40" s="72">
        <v>35</v>
      </c>
      <c r="AG40" s="71"/>
      <c r="AH40" s="140"/>
      <c r="AI40" s="73"/>
      <c r="AJ40" s="73"/>
      <c r="AK40" s="73"/>
      <c r="AL40" s="73"/>
      <c r="AM40" s="73" t="str">
        <f t="shared" si="6"/>
        <v/>
      </c>
      <c r="AN40" s="73" t="e">
        <f ca="1">RANK(テーブル64647[[#This Row],[列5]],$AK$6:$AK$62,0)</f>
        <v>#N/A</v>
      </c>
      <c r="AO40" s="3"/>
      <c r="AP40" s="83">
        <v>35</v>
      </c>
      <c r="AQ40" s="82"/>
      <c r="AR40" s="142"/>
      <c r="AS40" s="84"/>
      <c r="AT40" s="84"/>
      <c r="AU40" s="84"/>
      <c r="AV40" s="84"/>
      <c r="AW40" s="84" t="str">
        <f t="shared" si="3"/>
        <v/>
      </c>
      <c r="AX40" s="84" t="e">
        <f ca="1">RANK(テーブル6464748[[#This Row],[列5]],$AU$6:$AU$62,0)</f>
        <v>#N/A</v>
      </c>
      <c r="AY40" s="9"/>
      <c r="AZ40" s="94">
        <v>35</v>
      </c>
      <c r="BA40" s="93"/>
      <c r="BB40" s="145"/>
      <c r="BC40" s="94"/>
      <c r="BD40" s="95"/>
      <c r="BE40" s="95"/>
      <c r="BF40" s="95"/>
      <c r="BG40" s="95" t="str">
        <f t="shared" si="4"/>
        <v/>
      </c>
      <c r="BH40" s="95" t="e">
        <f ca="1">RANK(テーブル6464748[[#This Row],[列5]],$AU$6:$AU$62,0)</f>
        <v>#N/A</v>
      </c>
      <c r="BI40" s="11"/>
      <c r="BJ40" s="11"/>
    </row>
    <row r="41" spans="1:63" s="6" customFormat="1" ht="22.5" hidden="1" customHeight="1" x14ac:dyDescent="0.15">
      <c r="A41" s="21"/>
      <c r="B41" s="35">
        <v>36</v>
      </c>
      <c r="C41" s="36"/>
      <c r="D41" s="36"/>
      <c r="E41" s="35"/>
      <c r="F41" s="35"/>
      <c r="G41" s="35"/>
      <c r="H41" s="35"/>
      <c r="I41" s="35" t="str">
        <f t="shared" si="1"/>
        <v/>
      </c>
      <c r="J41" s="35" t="e">
        <f>RANK(テーブル5[[#This Row],[列5]],$G$6:$G$62,0)</f>
        <v>#N/A</v>
      </c>
      <c r="K41" s="3"/>
      <c r="L41" s="47">
        <v>36</v>
      </c>
      <c r="M41" s="46"/>
      <c r="N41" s="49"/>
      <c r="O41" s="48"/>
      <c r="P41" s="48"/>
      <c r="Q41" s="48"/>
      <c r="R41" s="48"/>
      <c r="S41" s="48" t="str">
        <f>IF(テーブル6[[#This Row],[列5]]&gt;=250,"金",IF(テーブル6[[#This Row],[列5]]&gt;=200,"銀",IF(テーブル6[[#This Row],[列5]]&gt;=100,"銅","")))</f>
        <v/>
      </c>
      <c r="T41" s="48" t="e">
        <f ca="1">RANK(テーブル6[[#This Row],[列5]],$Q$6:$Q$62,0)</f>
        <v>#N/A</v>
      </c>
      <c r="U41" s="3"/>
      <c r="V41" s="60">
        <v>36</v>
      </c>
      <c r="W41" s="59"/>
      <c r="X41" s="62"/>
      <c r="Y41" s="61"/>
      <c r="Z41" s="61"/>
      <c r="AA41" s="61"/>
      <c r="AB41" s="61"/>
      <c r="AC41" s="62" t="str">
        <f t="shared" si="5"/>
        <v/>
      </c>
      <c r="AD41" s="61">
        <f>RANK(テーブル646[[#This Row],[列5]],$AA$6:$AA$62,0)</f>
        <v>1</v>
      </c>
      <c r="AE41" s="9"/>
      <c r="AF41" s="72">
        <v>36</v>
      </c>
      <c r="AG41" s="71"/>
      <c r="AH41" s="140"/>
      <c r="AI41" s="73"/>
      <c r="AJ41" s="73"/>
      <c r="AK41" s="73"/>
      <c r="AL41" s="73"/>
      <c r="AM41" s="73" t="str">
        <f t="shared" si="6"/>
        <v/>
      </c>
      <c r="AN41" s="73" t="e">
        <f ca="1">RANK(テーブル64647[[#This Row],[列5]],$AK$6:$AK$62,0)</f>
        <v>#N/A</v>
      </c>
      <c r="AO41" s="3"/>
      <c r="AP41" s="83">
        <v>36</v>
      </c>
      <c r="AQ41" s="82"/>
      <c r="AR41" s="142"/>
      <c r="AS41" s="84"/>
      <c r="AT41" s="84"/>
      <c r="AU41" s="84"/>
      <c r="AV41" s="84"/>
      <c r="AW41" s="84" t="str">
        <f t="shared" si="3"/>
        <v/>
      </c>
      <c r="AX41" s="84" t="e">
        <f ca="1">RANK(テーブル6464748[[#This Row],[列5]],$AU$6:$AU$62,0)</f>
        <v>#N/A</v>
      </c>
      <c r="AY41" s="3"/>
      <c r="AZ41" s="94">
        <v>36</v>
      </c>
      <c r="BA41" s="93"/>
      <c r="BB41" s="145"/>
      <c r="BC41" s="94"/>
      <c r="BD41" s="95"/>
      <c r="BE41" s="95"/>
      <c r="BF41" s="95"/>
      <c r="BG41" s="95" t="str">
        <f t="shared" si="4"/>
        <v/>
      </c>
      <c r="BH41" s="95" t="e">
        <f ca="1">RANK(テーブル6464748[[#This Row],[列5]],$AU$6:$AU$62,0)</f>
        <v>#N/A</v>
      </c>
      <c r="BI41" s="11"/>
      <c r="BJ41" s="11"/>
    </row>
    <row r="42" spans="1:63" s="5" customFormat="1" ht="22.5" hidden="1" customHeight="1" x14ac:dyDescent="0.15">
      <c r="A42" s="22"/>
      <c r="B42" s="35">
        <v>37</v>
      </c>
      <c r="C42" s="36"/>
      <c r="D42" s="36"/>
      <c r="E42" s="35"/>
      <c r="F42" s="35"/>
      <c r="G42" s="35"/>
      <c r="H42" s="35"/>
      <c r="I42" s="35" t="str">
        <f t="shared" si="1"/>
        <v/>
      </c>
      <c r="J42" s="35" t="e">
        <f>RANK(テーブル5[[#This Row],[列5]],$G$6:$G$62,0)</f>
        <v>#N/A</v>
      </c>
      <c r="K42" s="3"/>
      <c r="L42" s="47">
        <v>37</v>
      </c>
      <c r="M42" s="46"/>
      <c r="N42" s="49"/>
      <c r="O42" s="48"/>
      <c r="P42" s="48"/>
      <c r="Q42" s="48"/>
      <c r="R42" s="48"/>
      <c r="S42" s="48" t="str">
        <f>IF(テーブル6[[#This Row],[列5]]&gt;=250,"金",IF(テーブル6[[#This Row],[列5]]&gt;=200,"銀",IF(テーブル6[[#This Row],[列5]]&gt;=100,"銅","")))</f>
        <v/>
      </c>
      <c r="T42" s="48" t="e">
        <f ca="1">RANK(テーブル6[[#This Row],[列5]],$Q$6:$Q$62,0)</f>
        <v>#N/A</v>
      </c>
      <c r="U42" s="9"/>
      <c r="V42" s="60">
        <v>37</v>
      </c>
      <c r="W42" s="59"/>
      <c r="X42" s="62"/>
      <c r="Y42" s="61"/>
      <c r="Z42" s="61"/>
      <c r="AA42" s="61"/>
      <c r="AB42" s="61"/>
      <c r="AC42" s="62" t="str">
        <f t="shared" si="5"/>
        <v/>
      </c>
      <c r="AD42" s="61">
        <f>RANK(テーブル646[[#This Row],[列5]],$AA$6:$AA$62,0)</f>
        <v>1</v>
      </c>
      <c r="AE42" s="3"/>
      <c r="AF42" s="72">
        <v>37</v>
      </c>
      <c r="AG42" s="71"/>
      <c r="AH42" s="140"/>
      <c r="AI42" s="73"/>
      <c r="AJ42" s="73"/>
      <c r="AK42" s="73"/>
      <c r="AL42" s="73"/>
      <c r="AM42" s="73" t="str">
        <f t="shared" si="6"/>
        <v/>
      </c>
      <c r="AN42" s="73" t="e">
        <f ca="1">RANK(テーブル64647[[#This Row],[列5]],$AK$6:$AK$62,0)</f>
        <v>#N/A</v>
      </c>
      <c r="AO42" s="9"/>
      <c r="AP42" s="83">
        <v>37</v>
      </c>
      <c r="AQ42" s="82"/>
      <c r="AR42" s="142"/>
      <c r="AS42" s="84"/>
      <c r="AT42" s="84"/>
      <c r="AU42" s="84"/>
      <c r="AV42" s="84"/>
      <c r="AW42" s="84" t="str">
        <f t="shared" si="3"/>
        <v/>
      </c>
      <c r="AX42" s="84" t="e">
        <f ca="1">RANK(テーブル6464748[[#This Row],[列5]],$AU$6:$AU$62,0)</f>
        <v>#N/A</v>
      </c>
      <c r="AY42" s="9"/>
      <c r="AZ42" s="94">
        <v>37</v>
      </c>
      <c r="BA42" s="93"/>
      <c r="BB42" s="145"/>
      <c r="BC42" s="94"/>
      <c r="BD42" s="95"/>
      <c r="BE42" s="95"/>
      <c r="BF42" s="95"/>
      <c r="BG42" s="95" t="str">
        <f t="shared" si="4"/>
        <v/>
      </c>
      <c r="BH42" s="95" t="e">
        <f ca="1">RANK(テーブル6464748[[#This Row],[列5]],$AU$6:$AU$62,0)</f>
        <v>#N/A</v>
      </c>
      <c r="BI42" s="11"/>
      <c r="BJ42" s="11"/>
    </row>
    <row r="43" spans="1:63" s="5" customFormat="1" ht="22.5" hidden="1" customHeight="1" x14ac:dyDescent="0.15">
      <c r="A43" s="11"/>
      <c r="B43" s="35">
        <v>38</v>
      </c>
      <c r="C43" s="36"/>
      <c r="D43" s="36"/>
      <c r="E43" s="35"/>
      <c r="F43" s="35"/>
      <c r="G43" s="35"/>
      <c r="H43" s="35"/>
      <c r="I43" s="35" t="str">
        <f t="shared" si="1"/>
        <v/>
      </c>
      <c r="J43" s="35" t="e">
        <f>RANK(テーブル5[[#This Row],[列5]],$G$6:$G$62,0)</f>
        <v>#N/A</v>
      </c>
      <c r="K43" s="9"/>
      <c r="L43" s="47">
        <v>38</v>
      </c>
      <c r="M43" s="46"/>
      <c r="N43" s="49"/>
      <c r="O43" s="48"/>
      <c r="P43" s="48"/>
      <c r="Q43" s="48"/>
      <c r="R43" s="48"/>
      <c r="S43" s="48" t="str">
        <f>IF(テーブル6[[#This Row],[列5]]&gt;=250,"金",IF(テーブル6[[#This Row],[列5]]&gt;=200,"銀",IF(テーブル6[[#This Row],[列5]]&gt;=100,"銅","")))</f>
        <v/>
      </c>
      <c r="T43" s="48" t="e">
        <f ca="1">RANK(テーブル6[[#This Row],[列5]],$Q$6:$Q$62,0)</f>
        <v>#N/A</v>
      </c>
      <c r="U43" s="9"/>
      <c r="V43" s="60">
        <v>38</v>
      </c>
      <c r="W43" s="59"/>
      <c r="X43" s="62"/>
      <c r="Y43" s="61"/>
      <c r="Z43" s="61"/>
      <c r="AA43" s="61"/>
      <c r="AB43" s="61"/>
      <c r="AC43" s="62" t="str">
        <f t="shared" si="5"/>
        <v/>
      </c>
      <c r="AD43" s="61">
        <f>RANK(テーブル646[[#This Row],[列5]],$AA$6:$AA$62,0)</f>
        <v>1</v>
      </c>
      <c r="AE43" s="9"/>
      <c r="AF43" s="72">
        <v>38</v>
      </c>
      <c r="AG43" s="71"/>
      <c r="AH43" s="140"/>
      <c r="AI43" s="73"/>
      <c r="AJ43" s="73"/>
      <c r="AK43" s="73"/>
      <c r="AL43" s="73"/>
      <c r="AM43" s="73" t="str">
        <f t="shared" si="6"/>
        <v/>
      </c>
      <c r="AN43" s="73" t="e">
        <f ca="1">RANK(テーブル64647[[#This Row],[列5]],$AK$6:$AK$62,0)</f>
        <v>#N/A</v>
      </c>
      <c r="AO43" s="9"/>
      <c r="AP43" s="83">
        <v>38</v>
      </c>
      <c r="AQ43" s="82"/>
      <c r="AR43" s="142"/>
      <c r="AS43" s="84"/>
      <c r="AT43" s="84"/>
      <c r="AU43" s="84"/>
      <c r="AV43" s="84"/>
      <c r="AW43" s="84" t="str">
        <f t="shared" si="3"/>
        <v/>
      </c>
      <c r="AX43" s="84" t="e">
        <f ca="1">RANK(テーブル6464748[[#This Row],[列5]],$AU$6:$AU$62,0)</f>
        <v>#N/A</v>
      </c>
      <c r="AY43" s="9"/>
      <c r="AZ43" s="94">
        <v>38</v>
      </c>
      <c r="BA43" s="93"/>
      <c r="BB43" s="145"/>
      <c r="BC43" s="94"/>
      <c r="BD43" s="95"/>
      <c r="BE43" s="95"/>
      <c r="BF43" s="95"/>
      <c r="BG43" s="95" t="str">
        <f t="shared" si="4"/>
        <v/>
      </c>
      <c r="BH43" s="95" t="e">
        <f ca="1">RANK(テーブル6464748[[#This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6"/>
      <c r="D44" s="36"/>
      <c r="E44" s="35"/>
      <c r="F44" s="35"/>
      <c r="G44" s="35"/>
      <c r="H44" s="35"/>
      <c r="I44" s="35" t="str">
        <f t="shared" si="1"/>
        <v/>
      </c>
      <c r="J44" s="35" t="e">
        <f>RANK(テーブル5[[#This Row],[列5]],$G$6:$G$62,0)</f>
        <v>#N/A</v>
      </c>
      <c r="K44" s="9"/>
      <c r="L44" s="47">
        <v>39</v>
      </c>
      <c r="M44" s="46"/>
      <c r="N44" s="136"/>
      <c r="O44" s="50"/>
      <c r="P44" s="48"/>
      <c r="Q44" s="48"/>
      <c r="R44" s="48"/>
      <c r="S44" s="48" t="str">
        <f>IF(テーブル6[[#This Row],[列5]]&gt;=250,"金",IF(テーブル6[[#This Row],[列5]]&gt;=200,"銀",IF(テーブル6[[#This Row],[列5]]&gt;=100,"銅","")))</f>
        <v/>
      </c>
      <c r="T44" s="48" t="e">
        <f ca="1">RANK(テーブル6[[#This Row],[列5]],$Q$6:$Q$62,0)</f>
        <v>#N/A</v>
      </c>
      <c r="U44" s="3"/>
      <c r="V44" s="60">
        <v>39</v>
      </c>
      <c r="W44" s="59"/>
      <c r="X44" s="138"/>
      <c r="Y44" s="63"/>
      <c r="Z44" s="61"/>
      <c r="AA44" s="61"/>
      <c r="AB44" s="61"/>
      <c r="AC44" s="62" t="str">
        <f t="shared" si="5"/>
        <v/>
      </c>
      <c r="AD44" s="61">
        <f>RANK(テーブル646[[#This Row],[列5]],$AA$6:$AA$62,0)</f>
        <v>1</v>
      </c>
      <c r="AE44" s="9"/>
      <c r="AF44" s="72">
        <v>39</v>
      </c>
      <c r="AG44" s="71"/>
      <c r="AH44" s="147"/>
      <c r="AI44" s="74"/>
      <c r="AJ44" s="73"/>
      <c r="AK44" s="73"/>
      <c r="AL44" s="73"/>
      <c r="AM44" s="73" t="str">
        <f t="shared" si="6"/>
        <v/>
      </c>
      <c r="AN44" s="73" t="e">
        <f ca="1">RANK(テーブル64647[[#This Row],[列5]],$AK$6:$AK$62,0)</f>
        <v>#N/A</v>
      </c>
      <c r="AO44" s="9"/>
      <c r="AP44" s="83">
        <v>39</v>
      </c>
      <c r="AQ44" s="82"/>
      <c r="AR44" s="144"/>
      <c r="AS44" s="85"/>
      <c r="AT44" s="84"/>
      <c r="AU44" s="84"/>
      <c r="AV44" s="84"/>
      <c r="AW44" s="84" t="str">
        <f t="shared" si="3"/>
        <v/>
      </c>
      <c r="AX44" s="84" t="e">
        <f ca="1">RANK(テーブル6464748[[#This Row],[列5]],$AU$6:$AU$62,0)</f>
        <v>#N/A</v>
      </c>
      <c r="AY44" s="9"/>
      <c r="AZ44" s="94">
        <v>39</v>
      </c>
      <c r="BA44" s="93"/>
      <c r="BB44" s="151"/>
      <c r="BC44" s="149"/>
      <c r="BD44" s="95"/>
      <c r="BE44" s="95"/>
      <c r="BF44" s="95"/>
      <c r="BG44" s="95" t="str">
        <f t="shared" si="4"/>
        <v/>
      </c>
      <c r="BH44" s="95" t="e">
        <f ca="1">RANK(テーブル6464748[[#This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6"/>
      <c r="D45" s="36"/>
      <c r="E45" s="35"/>
      <c r="F45" s="35"/>
      <c r="G45" s="35"/>
      <c r="H45" s="35"/>
      <c r="I45" s="35" t="str">
        <f t="shared" si="1"/>
        <v/>
      </c>
      <c r="J45" s="35" t="e">
        <f>RANK(テーブル5[[#This Row],[列5]],$G$6:$G$62,0)</f>
        <v>#N/A</v>
      </c>
      <c r="K45" s="9"/>
      <c r="L45" s="47">
        <v>40</v>
      </c>
      <c r="M45" s="46"/>
      <c r="N45" s="49"/>
      <c r="O45" s="48"/>
      <c r="P45" s="48"/>
      <c r="Q45" s="48"/>
      <c r="R45" s="48"/>
      <c r="S45" s="48" t="str">
        <f>IF(テーブル6[[#This Row],[列5]]&gt;=250,"金",IF(テーブル6[[#This Row],[列5]]&gt;=200,"銀",IF(テーブル6[[#This Row],[列5]]&gt;=100,"銅","")))</f>
        <v/>
      </c>
      <c r="T45" s="48" t="e">
        <f ca="1">RANK(テーブル6[[#This Row],[列5]],$Q$6:$Q$62,0)</f>
        <v>#N/A</v>
      </c>
      <c r="U45" s="9"/>
      <c r="V45" s="60">
        <v>40</v>
      </c>
      <c r="W45" s="59"/>
      <c r="X45" s="62"/>
      <c r="Y45" s="61"/>
      <c r="Z45" s="61"/>
      <c r="AA45" s="61"/>
      <c r="AB45" s="61"/>
      <c r="AC45" s="62" t="str">
        <f t="shared" si="5"/>
        <v/>
      </c>
      <c r="AD45" s="61">
        <f>RANK(テーブル646[[#This Row],[列5]],$AA$6:$AA$62,0)</f>
        <v>1</v>
      </c>
      <c r="AE45" s="9"/>
      <c r="AF45" s="72">
        <v>40</v>
      </c>
      <c r="AG45" s="71"/>
      <c r="AH45" s="140"/>
      <c r="AI45" s="73"/>
      <c r="AJ45" s="73"/>
      <c r="AK45" s="73"/>
      <c r="AL45" s="73"/>
      <c r="AM45" s="73" t="str">
        <f t="shared" si="6"/>
        <v/>
      </c>
      <c r="AN45" s="73" t="e">
        <f ca="1">RANK(テーブル64647[[#This Row],[列5]],$AK$6:$AK$62,0)</f>
        <v>#N/A</v>
      </c>
      <c r="AO45" s="3"/>
      <c r="AP45" s="83">
        <v>40</v>
      </c>
      <c r="AQ45" s="82"/>
      <c r="AR45" s="142"/>
      <c r="AS45" s="84"/>
      <c r="AT45" s="84"/>
      <c r="AU45" s="84"/>
      <c r="AV45" s="84"/>
      <c r="AW45" s="84" t="str">
        <f t="shared" si="3"/>
        <v/>
      </c>
      <c r="AX45" s="84" t="e">
        <f ca="1">RANK(テーブル6464748[[#This Row],[列5]],$AU$6:$AU$62,0)</f>
        <v>#N/A</v>
      </c>
      <c r="AY45" s="3"/>
      <c r="AZ45" s="94">
        <v>40</v>
      </c>
      <c r="BA45" s="93"/>
      <c r="BB45" s="145"/>
      <c r="BC45" s="94"/>
      <c r="BD45" s="95"/>
      <c r="BE45" s="95"/>
      <c r="BF45" s="95"/>
      <c r="BG45" s="95" t="str">
        <f t="shared" si="4"/>
        <v/>
      </c>
      <c r="BH45" s="95" t="e">
        <f ca="1">RANK(テーブル6464748[[#This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6"/>
      <c r="D46" s="36"/>
      <c r="E46" s="35"/>
      <c r="F46" s="35"/>
      <c r="G46" s="35"/>
      <c r="H46" s="35"/>
      <c r="I46" s="35" t="str">
        <f t="shared" si="1"/>
        <v/>
      </c>
      <c r="J46" s="35" t="e">
        <f>RANK(テーブル5[[#This Row],[列5]],$G$6:$G$62,0)</f>
        <v>#N/A</v>
      </c>
      <c r="K46" s="9"/>
      <c r="L46" s="47">
        <v>40</v>
      </c>
      <c r="M46" s="46"/>
      <c r="N46" s="49"/>
      <c r="O46" s="48"/>
      <c r="P46" s="48"/>
      <c r="Q46" s="48"/>
      <c r="R46" s="48"/>
      <c r="S46" s="48" t="str">
        <f>IF(テーブル6[[#This Row],[列5]]&gt;=250,"金",IF(テーブル6[[#This Row],[列5]]&gt;=200,"銀",IF(テーブル6[[#This Row],[列5]]&gt;=100,"銅","")))</f>
        <v/>
      </c>
      <c r="T46" s="48" t="e">
        <f ca="1">RANK(テーブル6[[#This Row],[列5]],$Q$6:$Q$62,0)</f>
        <v>#N/A</v>
      </c>
      <c r="U46" s="9"/>
      <c r="V46" s="60">
        <v>40</v>
      </c>
      <c r="W46" s="59"/>
      <c r="X46" s="62"/>
      <c r="Y46" s="61"/>
      <c r="Z46" s="61"/>
      <c r="AA46" s="61"/>
      <c r="AB46" s="61"/>
      <c r="AC46" s="62" t="str">
        <f t="shared" si="5"/>
        <v/>
      </c>
      <c r="AD46" s="61">
        <f>RANK(テーブル646[[#This Row],[列5]],$AA$6:$AA$62,0)</f>
        <v>1</v>
      </c>
      <c r="AE46" s="3"/>
      <c r="AF46" s="72">
        <v>40</v>
      </c>
      <c r="AG46" s="71"/>
      <c r="AH46" s="140"/>
      <c r="AI46" s="73"/>
      <c r="AJ46" s="73"/>
      <c r="AK46" s="73"/>
      <c r="AL46" s="73"/>
      <c r="AM46" s="73" t="str">
        <f t="shared" si="6"/>
        <v/>
      </c>
      <c r="AN46" s="73" t="e">
        <f ca="1">RANK(テーブル64647[[#This Row],[列5]],$AK$6:$AK$62,0)</f>
        <v>#N/A</v>
      </c>
      <c r="AO46" s="9"/>
      <c r="AP46" s="83">
        <v>40</v>
      </c>
      <c r="AQ46" s="82"/>
      <c r="AR46" s="142"/>
      <c r="AS46" s="84"/>
      <c r="AT46" s="84"/>
      <c r="AU46" s="84"/>
      <c r="AV46" s="84"/>
      <c r="AW46" s="84" t="str">
        <f t="shared" si="3"/>
        <v/>
      </c>
      <c r="AX46" s="84" t="e">
        <f ca="1">RANK(テーブル6464748[[#This Row],[列5]],$AU$6:$AU$62,0)</f>
        <v>#N/A</v>
      </c>
      <c r="AY46" s="9"/>
      <c r="AZ46" s="94">
        <v>40</v>
      </c>
      <c r="BA46" s="93"/>
      <c r="BB46" s="145"/>
      <c r="BC46" s="94"/>
      <c r="BD46" s="95"/>
      <c r="BE46" s="95"/>
      <c r="BF46" s="95"/>
      <c r="BG46" s="95" t="str">
        <f t="shared" si="4"/>
        <v/>
      </c>
      <c r="BH46" s="95" t="e">
        <f ca="1">RANK(テーブル6464748[[#This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6"/>
      <c r="D47" s="36"/>
      <c r="E47" s="35"/>
      <c r="F47" s="35"/>
      <c r="G47" s="35"/>
      <c r="H47" s="35"/>
      <c r="I47" s="35" t="str">
        <f t="shared" si="1"/>
        <v/>
      </c>
      <c r="J47" s="35" t="e">
        <f>RANK(テーブル5[[#This Row],[列5]],$G$6:$G$62,0)</f>
        <v>#N/A</v>
      </c>
      <c r="K47" s="29"/>
      <c r="L47" s="47">
        <v>42</v>
      </c>
      <c r="M47" s="46"/>
      <c r="N47" s="49"/>
      <c r="O47" s="48"/>
      <c r="P47" s="48"/>
      <c r="Q47" s="48"/>
      <c r="R47" s="48"/>
      <c r="S47" s="48" t="str">
        <f>IF(テーブル6[[#This Row],[列5]]&gt;=250,"金",IF(テーブル6[[#This Row],[列5]]&gt;=200,"銀",IF(テーブル6[[#This Row],[列5]]&gt;=100,"銅","")))</f>
        <v/>
      </c>
      <c r="T47" s="48" t="e">
        <f ca="1">RANK(テーブル6[[#This Row],[列5]],$Q$6:$Q$62,0)</f>
        <v>#N/A</v>
      </c>
      <c r="U47" s="9"/>
      <c r="V47" s="60">
        <v>42</v>
      </c>
      <c r="W47" s="59"/>
      <c r="X47" s="62"/>
      <c r="Y47" s="61"/>
      <c r="Z47" s="61"/>
      <c r="AA47" s="61"/>
      <c r="AB47" s="61"/>
      <c r="AC47" s="62" t="str">
        <f t="shared" si="5"/>
        <v/>
      </c>
      <c r="AD47" s="61">
        <f>RANK(テーブル646[[#This Row],[列5]],$AA$6:$AA$62,0)</f>
        <v>1</v>
      </c>
      <c r="AE47" s="9"/>
      <c r="AF47" s="72">
        <v>42</v>
      </c>
      <c r="AG47" s="71"/>
      <c r="AH47" s="140"/>
      <c r="AI47" s="73"/>
      <c r="AJ47" s="73"/>
      <c r="AK47" s="73"/>
      <c r="AL47" s="73"/>
      <c r="AM47" s="73" t="str">
        <f t="shared" si="6"/>
        <v/>
      </c>
      <c r="AN47" s="73" t="e">
        <f ca="1">RANK(テーブル64647[[#This Row],[列5]],$AK$6:$AK$62,0)</f>
        <v>#N/A</v>
      </c>
      <c r="AO47" s="9"/>
      <c r="AP47" s="83">
        <v>42</v>
      </c>
      <c r="AQ47" s="82"/>
      <c r="AR47" s="142"/>
      <c r="AS47" s="84"/>
      <c r="AT47" s="84"/>
      <c r="AU47" s="84"/>
      <c r="AV47" s="84"/>
      <c r="AW47" s="84" t="str">
        <f t="shared" si="3"/>
        <v/>
      </c>
      <c r="AX47" s="84" t="e">
        <f ca="1">RANK(テーブル6464748[[#This Row],[列5]],$AU$6:$AU$62,0)</f>
        <v>#N/A</v>
      </c>
      <c r="AY47" s="9"/>
      <c r="AZ47" s="94">
        <v>42</v>
      </c>
      <c r="BA47" s="93"/>
      <c r="BB47" s="145"/>
      <c r="BC47" s="94"/>
      <c r="BD47" s="95"/>
      <c r="BE47" s="95"/>
      <c r="BF47" s="95"/>
      <c r="BG47" s="95" t="str">
        <f t="shared" si="4"/>
        <v/>
      </c>
      <c r="BH47" s="95" t="e">
        <f ca="1">RANK(テーブル6464748[[#This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6"/>
      <c r="D48" s="36"/>
      <c r="E48" s="35"/>
      <c r="F48" s="35"/>
      <c r="G48" s="35"/>
      <c r="H48" s="35"/>
      <c r="I48" s="35" t="str">
        <f t="shared" si="1"/>
        <v/>
      </c>
      <c r="J48" s="35" t="e">
        <f>RANK(テーブル5[[#This Row],[列5]],$G$6:$G$62,0)</f>
        <v>#N/A</v>
      </c>
      <c r="K48" s="29"/>
      <c r="L48" s="47">
        <v>43</v>
      </c>
      <c r="M48" s="46"/>
      <c r="N48" s="49"/>
      <c r="O48" s="48"/>
      <c r="P48" s="48"/>
      <c r="Q48" s="48"/>
      <c r="R48" s="48"/>
      <c r="S48" s="48" t="str">
        <f>IF(テーブル6[[#This Row],[列5]]&gt;=250,"金",IF(テーブル6[[#This Row],[列5]]&gt;=200,"銀",IF(テーブル6[[#This Row],[列5]]&gt;=100,"銅","")))</f>
        <v/>
      </c>
      <c r="T48" s="48" t="e">
        <f ca="1">RANK(テーブル6[[#This Row],[列5]],$Q$6:$Q$62,0)</f>
        <v>#N/A</v>
      </c>
      <c r="U48" s="3"/>
      <c r="V48" s="60">
        <v>43</v>
      </c>
      <c r="W48" s="59"/>
      <c r="X48" s="62"/>
      <c r="Y48" s="61"/>
      <c r="Z48" s="61"/>
      <c r="AA48" s="61"/>
      <c r="AB48" s="61"/>
      <c r="AC48" s="62" t="str">
        <f t="shared" si="5"/>
        <v/>
      </c>
      <c r="AD48" s="61">
        <f>RANK(テーブル646[[#This Row],[列5]],$AA$6:$AA$62,0)</f>
        <v>1</v>
      </c>
      <c r="AE48" s="9"/>
      <c r="AF48" s="72">
        <v>43</v>
      </c>
      <c r="AG48" s="71"/>
      <c r="AH48" s="140"/>
      <c r="AI48" s="73"/>
      <c r="AJ48" s="73"/>
      <c r="AK48" s="73"/>
      <c r="AL48" s="73"/>
      <c r="AM48" s="73" t="str">
        <f t="shared" si="6"/>
        <v/>
      </c>
      <c r="AN48" s="73" t="e">
        <f ca="1">RANK(テーブル64647[[#This Row],[列5]],$AK$6:$AK$62,0)</f>
        <v>#N/A</v>
      </c>
      <c r="AO48" s="3"/>
      <c r="AP48" s="83">
        <v>43</v>
      </c>
      <c r="AQ48" s="82"/>
      <c r="AR48" s="142"/>
      <c r="AS48" s="84"/>
      <c r="AT48" s="84"/>
      <c r="AU48" s="84"/>
      <c r="AV48" s="84"/>
      <c r="AW48" s="84" t="str">
        <f t="shared" si="3"/>
        <v/>
      </c>
      <c r="AX48" s="84" t="e">
        <f ca="1">RANK(テーブル6464748[[#This Row],[列5]],$AU$6:$AU$62,0)</f>
        <v>#N/A</v>
      </c>
      <c r="AY48" s="9"/>
      <c r="AZ48" s="94">
        <v>43</v>
      </c>
      <c r="BA48" s="93"/>
      <c r="BB48" s="145"/>
      <c r="BC48" s="94"/>
      <c r="BD48" s="95"/>
      <c r="BE48" s="95"/>
      <c r="BF48" s="95"/>
      <c r="BG48" s="95" t="str">
        <f t="shared" si="4"/>
        <v/>
      </c>
      <c r="BH48" s="95" t="e">
        <f ca="1">RANK(テーブル6464748[[#This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6"/>
      <c r="D49" s="36"/>
      <c r="E49" s="35"/>
      <c r="F49" s="35"/>
      <c r="G49" s="35"/>
      <c r="H49" s="35"/>
      <c r="I49" s="35" t="str">
        <f t="shared" si="1"/>
        <v/>
      </c>
      <c r="J49" s="35" t="e">
        <f>RANK(テーブル5[[#This Row],[列5]],$G$6:$G$62,0)</f>
        <v>#N/A</v>
      </c>
      <c r="K49" s="29"/>
      <c r="L49" s="47">
        <v>44</v>
      </c>
      <c r="M49" s="46"/>
      <c r="N49" s="49"/>
      <c r="O49" s="48"/>
      <c r="P49" s="48"/>
      <c r="Q49" s="48"/>
      <c r="R49" s="48"/>
      <c r="S49" s="48" t="str">
        <f>IF(テーブル6[[#This Row],[列5]]&gt;=250,"金",IF(テーブル6[[#This Row],[列5]]&gt;=200,"銀",IF(テーブル6[[#This Row],[列5]]&gt;=100,"銅","")))</f>
        <v/>
      </c>
      <c r="T49" s="48" t="e">
        <f ca="1">RANK(テーブル6[[#This Row],[列5]],$Q$6:$Q$62,0)</f>
        <v>#N/A</v>
      </c>
      <c r="U49" s="9"/>
      <c r="V49" s="60">
        <v>44</v>
      </c>
      <c r="W49" s="59"/>
      <c r="X49" s="62"/>
      <c r="Y49" s="61"/>
      <c r="Z49" s="61"/>
      <c r="AA49" s="61"/>
      <c r="AB49" s="61"/>
      <c r="AC49" s="62" t="str">
        <f t="shared" si="5"/>
        <v/>
      </c>
      <c r="AD49" s="61">
        <f>RANK(テーブル646[[#This Row],[列5]],$AA$6:$AA$62,0)</f>
        <v>1</v>
      </c>
      <c r="AE49" s="9"/>
      <c r="AF49" s="72">
        <v>44</v>
      </c>
      <c r="AG49" s="71"/>
      <c r="AH49" s="140"/>
      <c r="AI49" s="73"/>
      <c r="AJ49" s="73"/>
      <c r="AK49" s="73"/>
      <c r="AL49" s="73"/>
      <c r="AM49" s="73" t="str">
        <f t="shared" si="6"/>
        <v/>
      </c>
      <c r="AN49" s="73" t="e">
        <f ca="1">RANK(テーブル64647[[#This Row],[列5]],$AK$6:$AK$62,0)</f>
        <v>#N/A</v>
      </c>
      <c r="AO49" s="3"/>
      <c r="AP49" s="83">
        <v>44</v>
      </c>
      <c r="AQ49" s="82"/>
      <c r="AR49" s="142"/>
      <c r="AS49" s="84"/>
      <c r="AT49" s="84"/>
      <c r="AU49" s="84"/>
      <c r="AV49" s="84"/>
      <c r="AW49" s="84" t="str">
        <f t="shared" si="3"/>
        <v/>
      </c>
      <c r="AX49" s="84" t="e">
        <f ca="1">RANK(テーブル6464748[[#This Row],[列5]],$AU$6:$AU$62,0)</f>
        <v>#N/A</v>
      </c>
      <c r="AY49" s="3"/>
      <c r="AZ49" s="94">
        <v>44</v>
      </c>
      <c r="BA49" s="93"/>
      <c r="BB49" s="145"/>
      <c r="BC49" s="94"/>
      <c r="BD49" s="95"/>
      <c r="BE49" s="95"/>
      <c r="BF49" s="95"/>
      <c r="BG49" s="95" t="str">
        <f t="shared" si="4"/>
        <v/>
      </c>
      <c r="BH49" s="95" t="e">
        <f ca="1">RANK(テーブル6464748[[#This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6"/>
      <c r="D50" s="36"/>
      <c r="E50" s="35"/>
      <c r="F50" s="35"/>
      <c r="G50" s="35"/>
      <c r="H50" s="35"/>
      <c r="I50" s="35" t="str">
        <f t="shared" si="1"/>
        <v/>
      </c>
      <c r="J50" s="35" t="e">
        <f>RANK(テーブル5[[#This Row],[列5]],$G$6:$G$62,0)</f>
        <v>#N/A</v>
      </c>
      <c r="K50" s="29"/>
      <c r="L50" s="47">
        <v>45</v>
      </c>
      <c r="M50" s="46"/>
      <c r="N50" s="49"/>
      <c r="O50" s="48"/>
      <c r="P50" s="48"/>
      <c r="Q50" s="48"/>
      <c r="R50" s="48"/>
      <c r="S50" s="48" t="str">
        <f>IF(テーブル6[[#This Row],[列5]]&gt;=250,"金",IF(テーブル6[[#This Row],[列5]]&gt;=200,"銀",IF(テーブル6[[#This Row],[列5]]&gt;=100,"銅","")))</f>
        <v/>
      </c>
      <c r="T50" s="48" t="e">
        <f ca="1">RANK(テーブル6[[#This Row],[列5]],$Q$6:$Q$62,0)</f>
        <v>#N/A</v>
      </c>
      <c r="U50" s="9"/>
      <c r="V50" s="60">
        <v>44</v>
      </c>
      <c r="W50" s="59"/>
      <c r="X50" s="62"/>
      <c r="Y50" s="61"/>
      <c r="Z50" s="61"/>
      <c r="AA50" s="61"/>
      <c r="AB50" s="61"/>
      <c r="AC50" s="62" t="str">
        <f t="shared" si="5"/>
        <v/>
      </c>
      <c r="AD50" s="61">
        <f>RANK(テーブル646[[#This Row],[列5]],$AA$6:$AA$62,0)</f>
        <v>1</v>
      </c>
      <c r="AE50" s="9"/>
      <c r="AF50" s="72">
        <v>44</v>
      </c>
      <c r="AG50" s="71"/>
      <c r="AH50" s="140"/>
      <c r="AI50" s="73"/>
      <c r="AJ50" s="73"/>
      <c r="AK50" s="73"/>
      <c r="AL50" s="73"/>
      <c r="AM50" s="73" t="str">
        <f t="shared" si="6"/>
        <v/>
      </c>
      <c r="AN50" s="73" t="e">
        <f ca="1">RANK(テーブル64647[[#This Row],[列5]],$AK$6:$AK$62,0)</f>
        <v>#N/A</v>
      </c>
      <c r="AO50" s="9"/>
      <c r="AP50" s="83">
        <v>44</v>
      </c>
      <c r="AQ50" s="82"/>
      <c r="AR50" s="142"/>
      <c r="AS50" s="84"/>
      <c r="AT50" s="84"/>
      <c r="AU50" s="84"/>
      <c r="AV50" s="84"/>
      <c r="AW50" s="84" t="str">
        <f t="shared" si="3"/>
        <v/>
      </c>
      <c r="AX50" s="84" t="e">
        <f ca="1">RANK(テーブル6464748[[#This Row],[列5]],$AU$6:$AU$62,0)</f>
        <v>#N/A</v>
      </c>
      <c r="AY50" s="2"/>
      <c r="AZ50" s="94">
        <v>44</v>
      </c>
      <c r="BA50" s="93"/>
      <c r="BB50" s="145"/>
      <c r="BC50" s="94"/>
      <c r="BD50" s="95"/>
      <c r="BE50" s="95"/>
      <c r="BF50" s="95"/>
      <c r="BG50" s="95" t="str">
        <f t="shared" si="4"/>
        <v/>
      </c>
      <c r="BH50" s="95" t="e">
        <f ca="1">RANK(テーブル6464748[[#This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6"/>
      <c r="D51" s="36"/>
      <c r="E51" s="35"/>
      <c r="F51" s="35"/>
      <c r="G51" s="35"/>
      <c r="H51" s="35"/>
      <c r="I51" s="35" t="str">
        <f t="shared" si="1"/>
        <v/>
      </c>
      <c r="J51" s="35" t="e">
        <f>RANK(テーブル5[[#This Row],[列5]],$G$6:$G$62,0)</f>
        <v>#N/A</v>
      </c>
      <c r="K51" s="29"/>
      <c r="L51" s="47">
        <v>46</v>
      </c>
      <c r="M51" s="46"/>
      <c r="N51" s="135"/>
      <c r="O51" s="51"/>
      <c r="P51" s="48"/>
      <c r="Q51" s="48"/>
      <c r="R51" s="48"/>
      <c r="S51" s="48" t="str">
        <f>IF(テーブル6[[#This Row],[列5]]&gt;=250,"金",IF(テーブル6[[#This Row],[列5]]&gt;=200,"銀",IF(テーブル6[[#This Row],[列5]]&gt;=100,"銅","")))</f>
        <v/>
      </c>
      <c r="T51" s="48" t="e">
        <f ca="1">RANK(テーブル6[[#This Row],[列5]],$Q$6:$Q$62,0)</f>
        <v>#N/A</v>
      </c>
      <c r="U51" s="9"/>
      <c r="V51" s="60">
        <v>46</v>
      </c>
      <c r="W51" s="59"/>
      <c r="X51" s="137"/>
      <c r="Y51" s="64"/>
      <c r="Z51" s="61"/>
      <c r="AA51" s="61"/>
      <c r="AB51" s="61"/>
      <c r="AC51" s="62" t="str">
        <f t="shared" si="5"/>
        <v/>
      </c>
      <c r="AD51" s="61">
        <f>RANK(テーブル646[[#This Row],[列5]],$AA$6:$AA$62,0)</f>
        <v>1</v>
      </c>
      <c r="AE51" s="9"/>
      <c r="AF51" s="72">
        <v>46</v>
      </c>
      <c r="AG51" s="71"/>
      <c r="AH51" s="146"/>
      <c r="AI51" s="75"/>
      <c r="AJ51" s="73"/>
      <c r="AK51" s="73"/>
      <c r="AL51" s="73"/>
      <c r="AM51" s="73" t="str">
        <f t="shared" si="6"/>
        <v/>
      </c>
      <c r="AN51" s="73" t="e">
        <f ca="1">RANK(テーブル64647[[#This Row],[列5]],$AK$6:$AK$62,0)</f>
        <v>#N/A</v>
      </c>
      <c r="AO51" s="9"/>
      <c r="AP51" s="83">
        <v>46</v>
      </c>
      <c r="AQ51" s="82"/>
      <c r="AR51" s="143"/>
      <c r="AS51" s="86"/>
      <c r="AT51" s="84"/>
      <c r="AU51" s="84"/>
      <c r="AV51" s="84"/>
      <c r="AW51" s="84" t="str">
        <f t="shared" si="3"/>
        <v/>
      </c>
      <c r="AX51" s="84" t="e">
        <f ca="1">RANK(テーブル6464748[[#This Row],[列5]],$AU$6:$AU$62,0)</f>
        <v>#N/A</v>
      </c>
      <c r="AY51" s="9"/>
      <c r="AZ51" s="94">
        <v>46</v>
      </c>
      <c r="BA51" s="93"/>
      <c r="BB51" s="150"/>
      <c r="BC51" s="148"/>
      <c r="BD51" s="95"/>
      <c r="BE51" s="95"/>
      <c r="BF51" s="95"/>
      <c r="BG51" s="95" t="str">
        <f t="shared" si="4"/>
        <v/>
      </c>
      <c r="BH51" s="95" t="e">
        <f ca="1">RANK(テーブル6464748[[#This Row],[列5]],$AU$6:$AU$62,0)</f>
        <v>#N/A</v>
      </c>
      <c r="BI51" s="11"/>
      <c r="BJ51" s="11"/>
    </row>
    <row r="52" spans="1:62" s="5" customFormat="1" ht="22.5" hidden="1" customHeight="1" x14ac:dyDescent="0.15">
      <c r="A52" s="21"/>
      <c r="B52" s="35">
        <v>47</v>
      </c>
      <c r="C52" s="36"/>
      <c r="D52" s="36"/>
      <c r="E52" s="35"/>
      <c r="F52" s="35"/>
      <c r="G52" s="35"/>
      <c r="H52" s="35"/>
      <c r="I52" s="35" t="str">
        <f t="shared" si="1"/>
        <v/>
      </c>
      <c r="J52" s="35" t="e">
        <f>RANK(テーブル5[[#This Row],[列5]],$G$6:$G$62,0)</f>
        <v>#N/A</v>
      </c>
      <c r="K52" s="29"/>
      <c r="L52" s="47">
        <v>47</v>
      </c>
      <c r="M52" s="46"/>
      <c r="N52" s="49"/>
      <c r="O52" s="48"/>
      <c r="P52" s="48"/>
      <c r="Q52" s="48"/>
      <c r="R52" s="48"/>
      <c r="S52" s="48" t="str">
        <f>IF(テーブル6[[#This Row],[列5]]&gt;=250,"金",IF(テーブル6[[#This Row],[列5]]&gt;=200,"銀",IF(テーブル6[[#This Row],[列5]]&gt;=100,"銅","")))</f>
        <v/>
      </c>
      <c r="T52" s="48" t="e">
        <f ca="1">RANK(テーブル6[[#This Row],[列5]],$Q$6:$Q$62,0)</f>
        <v>#N/A</v>
      </c>
      <c r="U52" s="9"/>
      <c r="V52" s="60">
        <v>47</v>
      </c>
      <c r="W52" s="59"/>
      <c r="X52" s="62"/>
      <c r="Y52" s="61"/>
      <c r="Z52" s="61"/>
      <c r="AA52" s="61"/>
      <c r="AB52" s="61"/>
      <c r="AC52" s="62" t="str">
        <f t="shared" si="5"/>
        <v/>
      </c>
      <c r="AD52" s="61">
        <f>RANK(テーブル646[[#This Row],[列5]],$AA$6:$AA$62,0)</f>
        <v>1</v>
      </c>
      <c r="AE52" s="9"/>
      <c r="AF52" s="72">
        <v>47</v>
      </c>
      <c r="AG52" s="71"/>
      <c r="AH52" s="140"/>
      <c r="AI52" s="73"/>
      <c r="AJ52" s="73"/>
      <c r="AK52" s="73"/>
      <c r="AL52" s="73"/>
      <c r="AM52" s="73" t="str">
        <f t="shared" si="6"/>
        <v/>
      </c>
      <c r="AN52" s="73" t="e">
        <f ca="1">RANK(テーブル64647[[#This Row],[列5]],$AK$6:$AK$62,0)</f>
        <v>#N/A</v>
      </c>
      <c r="AO52" s="3"/>
      <c r="AP52" s="83">
        <v>47</v>
      </c>
      <c r="AQ52" s="82"/>
      <c r="AR52" s="142"/>
      <c r="AS52" s="84"/>
      <c r="AT52" s="84"/>
      <c r="AU52" s="84"/>
      <c r="AV52" s="84"/>
      <c r="AW52" s="84" t="str">
        <f t="shared" si="3"/>
        <v/>
      </c>
      <c r="AX52" s="84" t="e">
        <f ca="1">RANK(テーブル6464748[[#This Row],[列5]],$AU$6:$AU$62,0)</f>
        <v>#N/A</v>
      </c>
      <c r="AY52" s="3"/>
      <c r="AZ52" s="94">
        <v>47</v>
      </c>
      <c r="BA52" s="93"/>
      <c r="BB52" s="145"/>
      <c r="BC52" s="94"/>
      <c r="BD52" s="95"/>
      <c r="BE52" s="95"/>
      <c r="BF52" s="95"/>
      <c r="BG52" s="95" t="str">
        <f t="shared" si="4"/>
        <v/>
      </c>
      <c r="BH52" s="95" t="e">
        <f ca="1">RANK(テーブル6464748[[#This Row],[列5]],$AU$6:$AU$62,0)</f>
        <v>#N/A</v>
      </c>
      <c r="BI52" s="11"/>
      <c r="BJ52" s="11"/>
    </row>
    <row r="53" spans="1:62" s="5" customFormat="1" ht="22.5" hidden="1" customHeight="1" x14ac:dyDescent="0.15">
      <c r="A53" s="21"/>
      <c r="B53" s="35">
        <v>48</v>
      </c>
      <c r="C53" s="36"/>
      <c r="D53" s="36"/>
      <c r="E53" s="35"/>
      <c r="F53" s="35"/>
      <c r="G53" s="35"/>
      <c r="H53" s="35"/>
      <c r="I53" s="35" t="str">
        <f t="shared" si="1"/>
        <v/>
      </c>
      <c r="J53" s="35" t="e">
        <f>RANK(テーブル5[[#This Row],[列5]],$G$6:$G$62,0)</f>
        <v>#N/A</v>
      </c>
      <c r="K53" s="29"/>
      <c r="L53" s="47">
        <v>48</v>
      </c>
      <c r="M53" s="46"/>
      <c r="N53" s="49"/>
      <c r="O53" s="48"/>
      <c r="P53" s="48"/>
      <c r="Q53" s="48"/>
      <c r="R53" s="48"/>
      <c r="S53" s="48" t="str">
        <f>IF(テーブル6[[#This Row],[列5]]&gt;=250,"金",IF(テーブル6[[#This Row],[列5]]&gt;=200,"銀",IF(テーブル6[[#This Row],[列5]]&gt;=100,"銅","")))</f>
        <v/>
      </c>
      <c r="T53" s="48" t="e">
        <f ca="1">RANK(テーブル6[[#This Row],[列5]],$Q$6:$Q$62,0)</f>
        <v>#N/A</v>
      </c>
      <c r="U53" s="3"/>
      <c r="V53" s="60">
        <v>48</v>
      </c>
      <c r="W53" s="59"/>
      <c r="X53" s="62"/>
      <c r="Y53" s="61"/>
      <c r="Z53" s="61"/>
      <c r="AA53" s="61"/>
      <c r="AB53" s="61"/>
      <c r="AC53" s="62" t="str">
        <f t="shared" si="5"/>
        <v/>
      </c>
      <c r="AD53" s="61">
        <f>RANK(テーブル646[[#This Row],[列5]],$AA$6:$AA$62,0)</f>
        <v>1</v>
      </c>
      <c r="AE53" s="9"/>
      <c r="AF53" s="72">
        <v>48</v>
      </c>
      <c r="AG53" s="71"/>
      <c r="AH53" s="140"/>
      <c r="AI53" s="73"/>
      <c r="AJ53" s="73"/>
      <c r="AK53" s="73"/>
      <c r="AL53" s="73"/>
      <c r="AM53" s="73" t="str">
        <f t="shared" si="6"/>
        <v/>
      </c>
      <c r="AN53" s="73" t="e">
        <f ca="1">RANK(テーブル64647[[#This Row],[列5]],$AK$6:$AK$62,0)</f>
        <v>#N/A</v>
      </c>
      <c r="AO53" s="9"/>
      <c r="AP53" s="83">
        <v>48</v>
      </c>
      <c r="AQ53" s="82"/>
      <c r="AR53" s="142"/>
      <c r="AS53" s="84"/>
      <c r="AT53" s="84"/>
      <c r="AU53" s="84"/>
      <c r="AV53" s="84"/>
      <c r="AW53" s="84" t="str">
        <f t="shared" si="3"/>
        <v/>
      </c>
      <c r="AX53" s="84" t="e">
        <f ca="1">RANK(テーブル6464748[[#This Row],[列5]],$AU$6:$AU$62,0)</f>
        <v>#N/A</v>
      </c>
      <c r="AY53" s="9"/>
      <c r="AZ53" s="94">
        <v>48</v>
      </c>
      <c r="BA53" s="93"/>
      <c r="BB53" s="145"/>
      <c r="BC53" s="94"/>
      <c r="BD53" s="95"/>
      <c r="BE53" s="95"/>
      <c r="BF53" s="95"/>
      <c r="BG53" s="95" t="str">
        <f t="shared" si="4"/>
        <v/>
      </c>
      <c r="BH53" s="95" t="e">
        <f ca="1">RANK(テーブル6464748[[#This Row],[列5]],$AU$6:$AU$62,0)</f>
        <v>#N/A</v>
      </c>
      <c r="BI53" s="11"/>
      <c r="BJ53" s="11"/>
    </row>
    <row r="54" spans="1:62" s="5" customFormat="1" ht="22.5" hidden="1" customHeight="1" x14ac:dyDescent="0.15">
      <c r="A54" s="11"/>
      <c r="B54" s="35">
        <v>49</v>
      </c>
      <c r="C54" s="36"/>
      <c r="D54" s="36"/>
      <c r="E54" s="35"/>
      <c r="F54" s="35"/>
      <c r="G54" s="35"/>
      <c r="H54" s="35"/>
      <c r="I54" s="35" t="str">
        <f t="shared" si="1"/>
        <v/>
      </c>
      <c r="J54" s="35" t="e">
        <f>RANK(テーブル5[[#This Row],[列5]],$G$6:$G$62,0)</f>
        <v>#N/A</v>
      </c>
      <c r="K54" s="29"/>
      <c r="L54" s="47">
        <v>49</v>
      </c>
      <c r="M54" s="46"/>
      <c r="N54" s="49"/>
      <c r="O54" s="48"/>
      <c r="P54" s="48"/>
      <c r="Q54" s="48"/>
      <c r="R54" s="48"/>
      <c r="S54" s="48" t="str">
        <f>IF(テーブル6[[#This Row],[列5]]&gt;=250,"金",IF(テーブル6[[#This Row],[列5]]&gt;=200,"銀",IF(テーブル6[[#This Row],[列5]]&gt;=100,"銅","")))</f>
        <v/>
      </c>
      <c r="T54" s="48" t="e">
        <f ca="1">RANK(テーブル6[[#This Row],[列5]],$Q$6:$Q$62,0)</f>
        <v>#N/A</v>
      </c>
      <c r="U54" s="29"/>
      <c r="V54" s="60">
        <v>49</v>
      </c>
      <c r="W54" s="59"/>
      <c r="X54" s="62"/>
      <c r="Y54" s="61"/>
      <c r="Z54" s="61"/>
      <c r="AA54" s="61"/>
      <c r="AB54" s="61"/>
      <c r="AC54" s="62" t="str">
        <f t="shared" si="5"/>
        <v/>
      </c>
      <c r="AD54" s="61">
        <f>RANK(テーブル646[[#This Row],[列5]],$AA$6:$AA$62,0)</f>
        <v>1</v>
      </c>
      <c r="AE54" s="9"/>
      <c r="AF54" s="72">
        <v>49</v>
      </c>
      <c r="AG54" s="71"/>
      <c r="AH54" s="140"/>
      <c r="AI54" s="73"/>
      <c r="AJ54" s="73"/>
      <c r="AK54" s="73"/>
      <c r="AL54" s="73"/>
      <c r="AM54" s="73" t="str">
        <f t="shared" si="6"/>
        <v/>
      </c>
      <c r="AN54" s="73" t="e">
        <f ca="1">RANK(テーブル64647[[#This Row],[列5]],$AK$6:$AK$62,0)</f>
        <v>#N/A</v>
      </c>
      <c r="AO54" s="3"/>
      <c r="AP54" s="83">
        <v>49</v>
      </c>
      <c r="AQ54" s="82"/>
      <c r="AR54" s="142"/>
      <c r="AS54" s="84"/>
      <c r="AT54" s="84"/>
      <c r="AU54" s="84"/>
      <c r="AV54" s="84"/>
      <c r="AW54" s="84" t="str">
        <f t="shared" si="3"/>
        <v/>
      </c>
      <c r="AX54" s="84" t="e">
        <f ca="1">RANK(テーブル6464748[[#This Row],[列5]],$AU$6:$AU$62,0)</f>
        <v>#N/A</v>
      </c>
      <c r="AY54" s="9"/>
      <c r="AZ54" s="94">
        <v>49</v>
      </c>
      <c r="BA54" s="93"/>
      <c r="BB54" s="145"/>
      <c r="BC54" s="94"/>
      <c r="BD54" s="95"/>
      <c r="BE54" s="95"/>
      <c r="BF54" s="95"/>
      <c r="BG54" s="95" t="str">
        <f t="shared" si="4"/>
        <v/>
      </c>
      <c r="BH54" s="95" t="e">
        <f ca="1">RANK(テーブル6464748[[#This Row],[列5]],$AU$6:$AU$62,0)</f>
        <v>#N/A</v>
      </c>
      <c r="BI54" s="11"/>
      <c r="BJ54" s="11"/>
    </row>
    <row r="55" spans="1:62" s="5" customFormat="1" ht="22.5" hidden="1" customHeight="1" x14ac:dyDescent="0.15">
      <c r="A55" s="11"/>
      <c r="B55" s="35">
        <v>50</v>
      </c>
      <c r="C55" s="36"/>
      <c r="D55" s="152"/>
      <c r="E55" s="37"/>
      <c r="F55" s="37"/>
      <c r="G55" s="35"/>
      <c r="H55" s="35"/>
      <c r="I55" s="35" t="str">
        <f t="shared" si="1"/>
        <v/>
      </c>
      <c r="J55" s="35" t="e">
        <f>RANK(テーブル5[[#This Row],[列5]],$G$6:$G$62,0)</f>
        <v>#N/A</v>
      </c>
      <c r="K55" s="19"/>
      <c r="L55" s="47">
        <v>50</v>
      </c>
      <c r="M55" s="46"/>
      <c r="N55" s="49"/>
      <c r="O55" s="48"/>
      <c r="P55" s="48"/>
      <c r="Q55" s="48"/>
      <c r="R55" s="48"/>
      <c r="S55" s="48" t="str">
        <f>IF(テーブル6[[#This Row],[列5]]&gt;=250,"金",IF(テーブル6[[#This Row],[列5]]&gt;=200,"銀",IF(テーブル6[[#This Row],[列5]]&gt;=100,"銅","")))</f>
        <v/>
      </c>
      <c r="T55" s="48" t="e">
        <f ca="1">RANK(テーブル6[[#This Row],[列5]],$Q$6:$Q$62,0)</f>
        <v>#N/A</v>
      </c>
      <c r="U55" s="29"/>
      <c r="V55" s="60">
        <v>50</v>
      </c>
      <c r="W55" s="59"/>
      <c r="X55" s="62"/>
      <c r="Y55" s="61"/>
      <c r="Z55" s="61"/>
      <c r="AA55" s="61"/>
      <c r="AB55" s="61"/>
      <c r="AC55" s="62" t="str">
        <f t="shared" si="5"/>
        <v/>
      </c>
      <c r="AD55" s="61">
        <f>RANK(テーブル646[[#This Row],[列5]],$AA$6:$AA$62,0)</f>
        <v>1</v>
      </c>
      <c r="AE55" s="29"/>
      <c r="AF55" s="72">
        <v>50</v>
      </c>
      <c r="AG55" s="71"/>
      <c r="AH55" s="140"/>
      <c r="AI55" s="73"/>
      <c r="AJ55" s="73"/>
      <c r="AK55" s="73"/>
      <c r="AL55" s="73"/>
      <c r="AM55" s="73" t="str">
        <f t="shared" si="6"/>
        <v/>
      </c>
      <c r="AN55" s="73" t="e">
        <f ca="1">RANK(テーブル64647[[#This Row],[列5]],$AK$6:$AK$62,0)</f>
        <v>#N/A</v>
      </c>
      <c r="AO55" s="9"/>
      <c r="AP55" s="83">
        <v>50</v>
      </c>
      <c r="AQ55" s="82"/>
      <c r="AR55" s="142"/>
      <c r="AS55" s="84"/>
      <c r="AT55" s="84"/>
      <c r="AU55" s="84"/>
      <c r="AV55" s="84"/>
      <c r="AW55" s="84" t="str">
        <f t="shared" si="3"/>
        <v/>
      </c>
      <c r="AX55" s="84" t="e">
        <f ca="1">RANK(テーブル6464748[[#This Row],[列5]],$AU$6:$AU$62,0)</f>
        <v>#N/A</v>
      </c>
      <c r="AY55" s="9"/>
      <c r="AZ55" s="94">
        <v>50</v>
      </c>
      <c r="BA55" s="93"/>
      <c r="BB55" s="145"/>
      <c r="BC55" s="94"/>
      <c r="BD55" s="95"/>
      <c r="BE55" s="95"/>
      <c r="BF55" s="95"/>
      <c r="BG55" s="95" t="str">
        <f t="shared" si="4"/>
        <v/>
      </c>
      <c r="BH55" s="95" t="e">
        <f ca="1">RANK(テーブル6464748[[#This Row],[列5]],$AU$6:$AU$62,0)</f>
        <v>#N/A</v>
      </c>
      <c r="BI55" s="11"/>
      <c r="BJ55" s="11"/>
    </row>
    <row r="56" spans="1:62" s="5" customFormat="1" ht="22.5" hidden="1" customHeight="1" x14ac:dyDescent="0.15">
      <c r="A56" s="21"/>
      <c r="B56" s="35">
        <v>51</v>
      </c>
      <c r="C56" s="36"/>
      <c r="D56" s="152"/>
      <c r="E56" s="37"/>
      <c r="F56" s="37"/>
      <c r="G56" s="35"/>
      <c r="H56" s="35"/>
      <c r="I56" s="35" t="str">
        <f t="shared" si="1"/>
        <v/>
      </c>
      <c r="J56" s="35" t="e">
        <f>RANK(テーブル5[[#This Row],[列5]],$G$6:$G$62,0)</f>
        <v>#N/A</v>
      </c>
      <c r="K56" s="19"/>
      <c r="L56" s="47">
        <v>51</v>
      </c>
      <c r="M56" s="46"/>
      <c r="N56" s="49"/>
      <c r="O56" s="48"/>
      <c r="P56" s="48"/>
      <c r="Q56" s="50"/>
      <c r="R56" s="50"/>
      <c r="S56" s="48" t="str">
        <f>IF(テーブル6[[#This Row],[列5]]&gt;=250,"金",IF(テーブル6[[#This Row],[列5]]&gt;=200,"銀",IF(テーブル6[[#This Row],[列5]]&gt;=100,"銅","")))</f>
        <v/>
      </c>
      <c r="T56" s="48" t="e">
        <f ca="1">RANK(テーブル6[[#This Row],[列5]],$Q$6:$Q$62,0)</f>
        <v>#N/A</v>
      </c>
      <c r="U56" s="29"/>
      <c r="V56" s="60">
        <v>51</v>
      </c>
      <c r="W56" s="59"/>
      <c r="X56" s="62"/>
      <c r="Y56" s="61"/>
      <c r="Z56" s="61"/>
      <c r="AA56" s="63"/>
      <c r="AB56" s="63"/>
      <c r="AC56" s="62" t="str">
        <f t="shared" si="5"/>
        <v/>
      </c>
      <c r="AD56" s="61">
        <f>RANK(テーブル646[[#This Row],[列5]],$AA$6:$AA$62,0)</f>
        <v>1</v>
      </c>
      <c r="AE56" s="9"/>
      <c r="AF56" s="72">
        <v>51</v>
      </c>
      <c r="AG56" s="71"/>
      <c r="AH56" s="140"/>
      <c r="AI56" s="73"/>
      <c r="AJ56" s="73"/>
      <c r="AK56" s="74"/>
      <c r="AL56" s="74"/>
      <c r="AM56" s="73" t="str">
        <f t="shared" si="6"/>
        <v/>
      </c>
      <c r="AN56" s="73" t="e">
        <f ca="1">RANK(テーブル64647[[#This Row],[列5]],$AK$6:$AK$62,0)</f>
        <v>#N/A</v>
      </c>
      <c r="AO56" s="3"/>
      <c r="AP56" s="83">
        <v>51</v>
      </c>
      <c r="AQ56" s="82"/>
      <c r="AR56" s="142"/>
      <c r="AS56" s="84"/>
      <c r="AT56" s="84"/>
      <c r="AU56" s="85"/>
      <c r="AV56" s="85"/>
      <c r="AW56" s="84" t="str">
        <f t="shared" si="3"/>
        <v/>
      </c>
      <c r="AX56" s="84" t="e">
        <f ca="1">RANK(テーブル6464748[[#This Row],[列5]],$AU$6:$AU$62,0)</f>
        <v>#N/A</v>
      </c>
      <c r="AY56" s="9"/>
      <c r="AZ56" s="94">
        <v>51</v>
      </c>
      <c r="BA56" s="93"/>
      <c r="BB56" s="145"/>
      <c r="BC56" s="94"/>
      <c r="BD56" s="95"/>
      <c r="BE56" s="96"/>
      <c r="BF56" s="96"/>
      <c r="BG56" s="95" t="str">
        <f t="shared" si="4"/>
        <v/>
      </c>
      <c r="BH56" s="95" t="e">
        <f ca="1">RANK(テーブル6464748[[#This Row],[列5]],$AU$6:$AU$62,0)</f>
        <v>#N/A</v>
      </c>
      <c r="BI56" s="11"/>
      <c r="BJ56" s="11"/>
    </row>
    <row r="57" spans="1:62" s="5" customFormat="1" ht="22.5" hidden="1" customHeight="1" x14ac:dyDescent="0.15">
      <c r="A57" s="11"/>
      <c r="B57" s="35">
        <v>52</v>
      </c>
      <c r="C57" s="36"/>
      <c r="D57" s="153"/>
      <c r="E57" s="98"/>
      <c r="F57" s="37"/>
      <c r="G57" s="35"/>
      <c r="H57" s="35"/>
      <c r="I57" s="35" t="str">
        <f t="shared" si="1"/>
        <v/>
      </c>
      <c r="J57" s="35" t="e">
        <f>RANK(テーブル5[[#This Row],[列5]],$G$6:$G$62,0)</f>
        <v>#N/A</v>
      </c>
      <c r="K57" s="19"/>
      <c r="L57" s="47">
        <v>52</v>
      </c>
      <c r="M57" s="46"/>
      <c r="N57" s="49"/>
      <c r="O57" s="48"/>
      <c r="P57" s="48"/>
      <c r="Q57" s="48"/>
      <c r="R57" s="48"/>
      <c r="S57" s="48" t="str">
        <f>IF(テーブル6[[#This Row],[列5]]&gt;=250,"金",IF(テーブル6[[#This Row],[列5]]&gt;=200,"銀",IF(テーブル6[[#This Row],[列5]]&gt;=100,"銅","")))</f>
        <v/>
      </c>
      <c r="T57" s="48" t="e">
        <f ca="1">RANK(テーブル6[[#This Row],[列5]],$Q$6:$Q$62,0)</f>
        <v>#N/A</v>
      </c>
      <c r="U57" s="29"/>
      <c r="V57" s="60">
        <v>52</v>
      </c>
      <c r="W57" s="59"/>
      <c r="X57" s="62"/>
      <c r="Y57" s="61"/>
      <c r="Z57" s="61"/>
      <c r="AA57" s="61"/>
      <c r="AB57" s="61"/>
      <c r="AC57" s="62" t="str">
        <f t="shared" si="5"/>
        <v/>
      </c>
      <c r="AD57" s="61">
        <f>RANK(テーブル646[[#This Row],[列5]],$AA$6:$AA$62,0)</f>
        <v>1</v>
      </c>
      <c r="AE57" s="9"/>
      <c r="AF57" s="72">
        <v>52</v>
      </c>
      <c r="AG57" s="71"/>
      <c r="AH57" s="140"/>
      <c r="AI57" s="73"/>
      <c r="AJ57" s="73"/>
      <c r="AK57" s="73"/>
      <c r="AL57" s="73"/>
      <c r="AM57" s="73" t="str">
        <f t="shared" si="6"/>
        <v/>
      </c>
      <c r="AN57" s="73" t="e">
        <f ca="1">RANK(テーブル64647[[#This Row],[列5]],$AK$6:$AK$62,0)</f>
        <v>#N/A</v>
      </c>
      <c r="AO57" s="9"/>
      <c r="AP57" s="83">
        <v>52</v>
      </c>
      <c r="AQ57" s="82"/>
      <c r="AR57" s="142"/>
      <c r="AS57" s="84"/>
      <c r="AT57" s="84"/>
      <c r="AU57" s="84"/>
      <c r="AV57" s="84"/>
      <c r="AW57" s="84" t="str">
        <f t="shared" si="3"/>
        <v/>
      </c>
      <c r="AX57" s="84" t="e">
        <f ca="1">RANK(テーブル6464748[[#This Row],[列5]],$AU$6:$AU$62,0)</f>
        <v>#N/A</v>
      </c>
      <c r="AY57" s="9"/>
      <c r="AZ57" s="94">
        <v>52</v>
      </c>
      <c r="BA57" s="93"/>
      <c r="BB57" s="145"/>
      <c r="BC57" s="94"/>
      <c r="BD57" s="95"/>
      <c r="BE57" s="95"/>
      <c r="BF57" s="95"/>
      <c r="BG57" s="95" t="str">
        <f t="shared" si="4"/>
        <v/>
      </c>
      <c r="BH57" s="95" t="e">
        <f ca="1">RANK(テーブル6464748[[#This Row],[列5]],$AU$6:$AU$62,0)</f>
        <v>#N/A</v>
      </c>
      <c r="BI57" s="11"/>
      <c r="BJ57" s="11"/>
    </row>
    <row r="58" spans="1:62" s="6" customFormat="1" ht="22.5" hidden="1" customHeight="1" x14ac:dyDescent="0.15">
      <c r="A58" s="21"/>
      <c r="B58" s="35">
        <v>53</v>
      </c>
      <c r="C58" s="36"/>
      <c r="D58" s="152"/>
      <c r="E58" s="37"/>
      <c r="F58" s="37"/>
      <c r="G58" s="35"/>
      <c r="H58" s="35"/>
      <c r="I58" s="35" t="str">
        <f t="shared" si="1"/>
        <v/>
      </c>
      <c r="J58" s="35" t="e">
        <f>RANK(テーブル5[[#This Row],[列5]],$G$6:$G$62,0)</f>
        <v>#N/A</v>
      </c>
      <c r="K58" s="19"/>
      <c r="L58" s="47">
        <v>53</v>
      </c>
      <c r="M58" s="46"/>
      <c r="N58" s="49"/>
      <c r="O58" s="48"/>
      <c r="P58" s="48"/>
      <c r="Q58" s="48"/>
      <c r="R58" s="48"/>
      <c r="S58" s="48" t="str">
        <f>IF(テーブル6[[#This Row],[列5]]&gt;=250,"金",IF(テーブル6[[#This Row],[列5]]&gt;=200,"銀",IF(テーブル6[[#This Row],[列5]]&gt;=100,"銅","")))</f>
        <v/>
      </c>
      <c r="T58" s="48" t="e">
        <f ca="1">RANK(テーブル6[[#This Row],[列5]],$Q$6:$Q$62,0)</f>
        <v>#N/A</v>
      </c>
      <c r="U58" s="29"/>
      <c r="V58" s="60">
        <v>53</v>
      </c>
      <c r="W58" s="59"/>
      <c r="X58" s="62"/>
      <c r="Y58" s="61"/>
      <c r="Z58" s="61"/>
      <c r="AA58" s="61"/>
      <c r="AB58" s="61"/>
      <c r="AC58" s="62" t="str">
        <f t="shared" si="5"/>
        <v/>
      </c>
      <c r="AD58" s="61">
        <f>RANK(テーブル646[[#This Row],[列5]],$AA$6:$AA$62,0)</f>
        <v>1</v>
      </c>
      <c r="AE58" s="9"/>
      <c r="AF58" s="72">
        <v>53</v>
      </c>
      <c r="AG58" s="71"/>
      <c r="AH58" s="140"/>
      <c r="AI58" s="73"/>
      <c r="AJ58" s="73"/>
      <c r="AK58" s="73"/>
      <c r="AL58" s="73"/>
      <c r="AM58" s="73" t="str">
        <f t="shared" si="6"/>
        <v/>
      </c>
      <c r="AN58" s="73" t="e">
        <f ca="1">RANK(テーブル64647[[#This Row],[列5]],$AK$6:$AK$62,0)</f>
        <v>#N/A</v>
      </c>
      <c r="AO58" s="9"/>
      <c r="AP58" s="83">
        <v>53</v>
      </c>
      <c r="AQ58" s="82"/>
      <c r="AR58" s="142"/>
      <c r="AS58" s="84"/>
      <c r="AT58" s="84"/>
      <c r="AU58" s="84"/>
      <c r="AV58" s="84"/>
      <c r="AW58" s="84" t="str">
        <f t="shared" si="3"/>
        <v/>
      </c>
      <c r="AX58" s="84" t="e">
        <f ca="1">RANK(テーブル6464748[[#This Row],[列5]],$AU$6:$AU$62,0)</f>
        <v>#N/A</v>
      </c>
      <c r="AY58" s="3"/>
      <c r="AZ58" s="94">
        <v>53</v>
      </c>
      <c r="BA58" s="93"/>
      <c r="BB58" s="145"/>
      <c r="BC58" s="94"/>
      <c r="BD58" s="95"/>
      <c r="BE58" s="95"/>
      <c r="BF58" s="95"/>
      <c r="BG58" s="95" t="str">
        <f t="shared" si="4"/>
        <v/>
      </c>
      <c r="BH58" s="95" t="e">
        <f ca="1">RANK(テーブル6464748[[#This Row],[列5]],$AU$6:$AU$62,0)</f>
        <v>#N/A</v>
      </c>
      <c r="BI58" s="11"/>
      <c r="BJ58" s="11"/>
    </row>
    <row r="59" spans="1:62" s="6" customFormat="1" ht="22.5" hidden="1" customHeight="1" x14ac:dyDescent="0.15">
      <c r="A59" s="22"/>
      <c r="B59" s="35">
        <v>54</v>
      </c>
      <c r="C59" s="36"/>
      <c r="D59" s="152"/>
      <c r="E59" s="37"/>
      <c r="F59" s="37"/>
      <c r="G59" s="35"/>
      <c r="H59" s="35"/>
      <c r="I59" s="35" t="str">
        <f t="shared" si="1"/>
        <v/>
      </c>
      <c r="J59" s="35" t="e">
        <f>RANK(テーブル5[[#This Row],[列5]],$G$6:$G$62,0)</f>
        <v>#N/A</v>
      </c>
      <c r="K59" s="19"/>
      <c r="L59" s="47">
        <v>54</v>
      </c>
      <c r="M59" s="46"/>
      <c r="N59" s="49"/>
      <c r="O59" s="48"/>
      <c r="P59" s="48"/>
      <c r="Q59" s="50"/>
      <c r="R59" s="50"/>
      <c r="S59" s="48" t="str">
        <f>IF(テーブル6[[#This Row],[列5]]&gt;=250,"金",IF(テーブル6[[#This Row],[列5]]&gt;=200,"銀",IF(テーブル6[[#This Row],[列5]]&gt;=100,"銅","")))</f>
        <v/>
      </c>
      <c r="T59" s="48" t="e">
        <f ca="1">RANK(テーブル6[[#This Row],[列5]],$Q$6:$Q$62,0)</f>
        <v>#N/A</v>
      </c>
      <c r="U59" s="29"/>
      <c r="V59" s="60">
        <v>54</v>
      </c>
      <c r="W59" s="59"/>
      <c r="X59" s="62"/>
      <c r="Y59" s="61"/>
      <c r="Z59" s="61"/>
      <c r="AA59" s="63"/>
      <c r="AB59" s="63"/>
      <c r="AC59" s="62" t="str">
        <f t="shared" si="5"/>
        <v/>
      </c>
      <c r="AD59" s="61">
        <f>RANK(テーブル646[[#This Row],[列5]],$AA$6:$AA$62,0)</f>
        <v>1</v>
      </c>
      <c r="AE59" s="9"/>
      <c r="AF59" s="72">
        <v>54</v>
      </c>
      <c r="AG59" s="71"/>
      <c r="AH59" s="140"/>
      <c r="AI59" s="73"/>
      <c r="AJ59" s="73"/>
      <c r="AK59" s="74"/>
      <c r="AL59" s="74"/>
      <c r="AM59" s="73" t="str">
        <f t="shared" si="6"/>
        <v/>
      </c>
      <c r="AN59" s="73" t="e">
        <f ca="1">RANK(テーブル64647[[#This Row],[列5]],$AK$6:$AK$62,0)</f>
        <v>#N/A</v>
      </c>
      <c r="AO59" s="9"/>
      <c r="AP59" s="83">
        <v>54</v>
      </c>
      <c r="AQ59" s="82"/>
      <c r="AR59" s="142"/>
      <c r="AS59" s="84"/>
      <c r="AT59" s="84"/>
      <c r="AU59" s="85"/>
      <c r="AV59" s="85"/>
      <c r="AW59" s="84" t="str">
        <f t="shared" si="3"/>
        <v/>
      </c>
      <c r="AX59" s="84" t="e">
        <f ca="1">RANK(テーブル6464748[[#This Row],[列5]],$AU$6:$AU$62,0)</f>
        <v>#N/A</v>
      </c>
      <c r="AY59" s="9"/>
      <c r="AZ59" s="94">
        <v>54</v>
      </c>
      <c r="BA59" s="93"/>
      <c r="BB59" s="145"/>
      <c r="BC59" s="94"/>
      <c r="BD59" s="95"/>
      <c r="BE59" s="96"/>
      <c r="BF59" s="96"/>
      <c r="BG59" s="95" t="str">
        <f t="shared" si="4"/>
        <v/>
      </c>
      <c r="BH59" s="95" t="e">
        <f ca="1">RANK(テーブル6464748[[#This Row],[列5]],$AU$6:$AU$62,0)</f>
        <v>#N/A</v>
      </c>
      <c r="BI59" s="11"/>
      <c r="BJ59" s="11"/>
    </row>
    <row r="60" spans="1:62" s="6" customFormat="1" ht="22.5" hidden="1" customHeight="1" x14ac:dyDescent="0.15">
      <c r="A60" s="11"/>
      <c r="B60" s="35">
        <v>55</v>
      </c>
      <c r="C60" s="36"/>
      <c r="D60" s="152"/>
      <c r="E60" s="37"/>
      <c r="F60" s="37"/>
      <c r="G60" s="35"/>
      <c r="H60" s="35"/>
      <c r="I60" s="35" t="str">
        <f t="shared" si="1"/>
        <v/>
      </c>
      <c r="J60" s="35" t="e">
        <f>RANK(テーブル5[[#This Row],[列5]],$G$6:$G$62,0)</f>
        <v>#N/A</v>
      </c>
      <c r="K60" s="19"/>
      <c r="L60" s="47">
        <v>55</v>
      </c>
      <c r="M60" s="46"/>
      <c r="N60" s="49"/>
      <c r="O60" s="48"/>
      <c r="P60" s="48"/>
      <c r="Q60" s="48"/>
      <c r="R60" s="48"/>
      <c r="S60" s="48" t="str">
        <f>IF(テーブル6[[#This Row],[列5]]&gt;=250,"金",IF(テーブル6[[#This Row],[列5]]&gt;=200,"銀",IF(テーブル6[[#This Row],[列5]]&gt;=100,"銅","")))</f>
        <v/>
      </c>
      <c r="T60" s="48" t="e">
        <f ca="1">RANK(テーブル6[[#This Row],[列5]],$Q$6:$Q$62,0)</f>
        <v>#N/A</v>
      </c>
      <c r="U60" s="29"/>
      <c r="V60" s="60">
        <v>55</v>
      </c>
      <c r="W60" s="59"/>
      <c r="X60" s="62"/>
      <c r="Y60" s="61"/>
      <c r="Z60" s="61"/>
      <c r="AA60" s="61"/>
      <c r="AB60" s="61"/>
      <c r="AC60" s="62" t="str">
        <f t="shared" si="5"/>
        <v/>
      </c>
      <c r="AD60" s="61">
        <f>RANK(テーブル646[[#This Row],[列5]],$AA$6:$AA$62,0)</f>
        <v>1</v>
      </c>
      <c r="AE60" s="9"/>
      <c r="AF60" s="72">
        <v>55</v>
      </c>
      <c r="AG60" s="71"/>
      <c r="AH60" s="140"/>
      <c r="AI60" s="73"/>
      <c r="AJ60" s="73"/>
      <c r="AK60" s="73"/>
      <c r="AL60" s="73"/>
      <c r="AM60" s="73" t="str">
        <f t="shared" si="6"/>
        <v/>
      </c>
      <c r="AN60" s="73" t="e">
        <f ca="1">RANK(テーブル64647[[#This Row],[列5]],$AK$6:$AK$62,0)</f>
        <v>#N/A</v>
      </c>
      <c r="AO60" s="9"/>
      <c r="AP60" s="83">
        <v>55</v>
      </c>
      <c r="AQ60" s="82"/>
      <c r="AR60" s="142"/>
      <c r="AS60" s="84"/>
      <c r="AT60" s="84"/>
      <c r="AU60" s="84"/>
      <c r="AV60" s="84"/>
      <c r="AW60" s="84" t="str">
        <f t="shared" si="3"/>
        <v/>
      </c>
      <c r="AX60" s="84" t="e">
        <f ca="1">RANK(テーブル6464748[[#This Row],[列5]],$AU$6:$AU$62,0)</f>
        <v>#N/A</v>
      </c>
      <c r="AY60" s="9"/>
      <c r="AZ60" s="94">
        <v>55</v>
      </c>
      <c r="BA60" s="93"/>
      <c r="BB60" s="145"/>
      <c r="BC60" s="94"/>
      <c r="BD60" s="95"/>
      <c r="BE60" s="95"/>
      <c r="BF60" s="95"/>
      <c r="BG60" s="95" t="str">
        <f t="shared" si="4"/>
        <v/>
      </c>
      <c r="BH60" s="95" t="e">
        <f ca="1">RANK(テーブル6464748[[#This Row],[列5]],$AU$6:$AU$62,0)</f>
        <v>#N/A</v>
      </c>
      <c r="BI60" s="11"/>
      <c r="BJ60" s="11"/>
    </row>
    <row r="61" spans="1:62" s="6" customFormat="1" ht="22.5" hidden="1" customHeight="1" x14ac:dyDescent="0.15">
      <c r="A61" s="22"/>
      <c r="B61" s="35">
        <v>56</v>
      </c>
      <c r="C61" s="36"/>
      <c r="D61" s="152"/>
      <c r="E61" s="37"/>
      <c r="F61" s="37"/>
      <c r="G61" s="35"/>
      <c r="H61" s="35"/>
      <c r="I61" s="35" t="str">
        <f t="shared" si="1"/>
        <v/>
      </c>
      <c r="J61" s="35" t="e">
        <f>RANK(テーブル5[[#This Row],[列5]],$G$6:$G$62,0)</f>
        <v>#N/A</v>
      </c>
      <c r="K61" s="19"/>
      <c r="L61" s="47">
        <v>56</v>
      </c>
      <c r="M61" s="46"/>
      <c r="N61" s="49"/>
      <c r="O61" s="48"/>
      <c r="P61" s="48"/>
      <c r="Q61" s="48"/>
      <c r="R61" s="48"/>
      <c r="S61" s="48" t="str">
        <f>IF(テーブル6[[#This Row],[列5]]&gt;=250,"金",IF(テーブル6[[#This Row],[列5]]&gt;=200,"銀",IF(テーブル6[[#This Row],[列5]]&gt;=100,"銅","")))</f>
        <v/>
      </c>
      <c r="T61" s="48" t="e">
        <f ca="1">RANK(テーブル6[[#This Row],[列5]],$Q$6:$Q$62,0)</f>
        <v>#N/A</v>
      </c>
      <c r="U61" s="29"/>
      <c r="V61" s="60">
        <v>56</v>
      </c>
      <c r="W61" s="59"/>
      <c r="X61" s="62"/>
      <c r="Y61" s="61"/>
      <c r="Z61" s="61"/>
      <c r="AA61" s="61"/>
      <c r="AB61" s="61"/>
      <c r="AC61" s="62" t="str">
        <f t="shared" si="5"/>
        <v/>
      </c>
      <c r="AD61" s="61">
        <f>RANK(テーブル646[[#This Row],[列5]],$AA$6:$AA$62,0)</f>
        <v>1</v>
      </c>
      <c r="AE61" s="9"/>
      <c r="AF61" s="72">
        <v>56</v>
      </c>
      <c r="AG61" s="71"/>
      <c r="AH61" s="140"/>
      <c r="AI61" s="73"/>
      <c r="AJ61" s="73"/>
      <c r="AK61" s="73"/>
      <c r="AL61" s="73"/>
      <c r="AM61" s="73" t="str">
        <f t="shared" si="6"/>
        <v/>
      </c>
      <c r="AN61" s="73" t="e">
        <f ca="1">RANK(テーブル64647[[#This Row],[列5]],$AK$6:$AK$62,0)</f>
        <v>#N/A</v>
      </c>
      <c r="AO61" s="9"/>
      <c r="AP61" s="83">
        <v>56</v>
      </c>
      <c r="AQ61" s="82"/>
      <c r="AR61" s="142"/>
      <c r="AS61" s="84"/>
      <c r="AT61" s="84"/>
      <c r="AU61" s="84"/>
      <c r="AV61" s="84"/>
      <c r="AW61" s="84" t="str">
        <f t="shared" si="3"/>
        <v/>
      </c>
      <c r="AX61" s="84" t="e">
        <f ca="1">RANK(テーブル6464748[[#This Row],[列5]],$AU$6:$AU$62,0)</f>
        <v>#N/A</v>
      </c>
      <c r="AY61" s="9"/>
      <c r="AZ61" s="94">
        <v>56</v>
      </c>
      <c r="BA61" s="93"/>
      <c r="BB61" s="145"/>
      <c r="BC61" s="94"/>
      <c r="BD61" s="95"/>
      <c r="BE61" s="95"/>
      <c r="BF61" s="95"/>
      <c r="BG61" s="95" t="str">
        <f t="shared" si="4"/>
        <v/>
      </c>
      <c r="BH61" s="95" t="e">
        <f ca="1">RANK(テーブル6464748[[#This Row],[列5]],$AU$6:$AU$62,0)</f>
        <v>#N/A</v>
      </c>
      <c r="BI61" s="11"/>
      <c r="BJ61" s="11"/>
    </row>
    <row r="62" spans="1:62" s="6" customFormat="1" ht="22.5" hidden="1" customHeight="1" x14ac:dyDescent="0.15">
      <c r="A62" s="11"/>
      <c r="B62" s="35">
        <v>57</v>
      </c>
      <c r="C62" s="36"/>
      <c r="D62" s="152"/>
      <c r="E62" s="37"/>
      <c r="F62" s="37"/>
      <c r="G62" s="37"/>
      <c r="H62" s="37"/>
      <c r="I62" s="37" t="str">
        <f>IF(G62&gt;=200,"金",IF(G62&gt;=100,"銀",IF(G62&gt;=50,"銅","")))</f>
        <v/>
      </c>
      <c r="J62" s="37" t="e">
        <f>RANK(テーブル5[[#This Row],[列5]],$G$6:$G$62,0)</f>
        <v>#N/A</v>
      </c>
      <c r="K62" s="19"/>
      <c r="L62" s="47">
        <v>57</v>
      </c>
      <c r="M62" s="46"/>
      <c r="N62" s="49"/>
      <c r="O62" s="48"/>
      <c r="P62" s="48"/>
      <c r="Q62" s="48"/>
      <c r="R62" s="48"/>
      <c r="S62" s="48" t="str">
        <f>IF(テーブル6[[#This Row],[列5]]&gt;=250,"金",IF(テーブル6[[#This Row],[列5]]&gt;=200,"銀",IF(テーブル6[[#This Row],[列5]]&gt;=100,"銅","")))</f>
        <v/>
      </c>
      <c r="T62" s="48" t="e">
        <f ca="1">RANK(テーブル6[[#This Row],[列5]],$Q$6:$Q$62,0)</f>
        <v>#N/A</v>
      </c>
      <c r="U62" s="29"/>
      <c r="V62" s="60">
        <v>57</v>
      </c>
      <c r="W62" s="59"/>
      <c r="X62" s="62"/>
      <c r="Y62" s="61"/>
      <c r="Z62" s="61"/>
      <c r="AA62" s="61"/>
      <c r="AB62" s="61"/>
      <c r="AC62" s="62" t="str">
        <f t="shared" si="5"/>
        <v/>
      </c>
      <c r="AD62" s="61">
        <f>RANK(テーブル646[[#This Row],[列5]],$AA$6:$AA$62,0)</f>
        <v>1</v>
      </c>
      <c r="AE62" s="9"/>
      <c r="AF62" s="72">
        <v>57</v>
      </c>
      <c r="AG62" s="71"/>
      <c r="AH62" s="140"/>
      <c r="AI62" s="73"/>
      <c r="AJ62" s="73"/>
      <c r="AK62" s="73"/>
      <c r="AL62" s="73"/>
      <c r="AM62" s="73" t="str">
        <f t="shared" si="6"/>
        <v/>
      </c>
      <c r="AN62" s="73" t="e">
        <f ca="1">RANK(テーブル64647[[#This Row],[列5]],$AK$6:$AK$62,0)</f>
        <v>#N/A</v>
      </c>
      <c r="AO62" s="9"/>
      <c r="AP62" s="83">
        <v>57</v>
      </c>
      <c r="AQ62" s="82"/>
      <c r="AR62" s="142"/>
      <c r="AS62" s="84"/>
      <c r="AT62" s="84"/>
      <c r="AU62" s="84"/>
      <c r="AV62" s="84"/>
      <c r="AW62" s="84" t="str">
        <f t="shared" si="3"/>
        <v/>
      </c>
      <c r="AX62" s="84" t="e">
        <f ca="1">RANK(テーブル6464748[[#This Row],[列5]],$AU$6:$AU$62,0)</f>
        <v>#N/A</v>
      </c>
      <c r="AY62" s="3"/>
      <c r="AZ62" s="94">
        <v>57</v>
      </c>
      <c r="BA62" s="93"/>
      <c r="BB62" s="145"/>
      <c r="BC62" s="94"/>
      <c r="BD62" s="95"/>
      <c r="BE62" s="95"/>
      <c r="BF62" s="95"/>
      <c r="BG62" s="95" t="str">
        <f t="shared" si="4"/>
        <v/>
      </c>
      <c r="BH62" s="95" t="e">
        <f ca="1">RANK(テーブル6464748[[#This Row],[列5]],$AU$6:$AU$62,0)</f>
        <v>#N/A</v>
      </c>
      <c r="BI62" s="11"/>
      <c r="BJ62" s="11"/>
    </row>
    <row r="63" spans="1:62" s="6" customFormat="1" ht="22.5" hidden="1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47"/>
      <c r="M63" s="46"/>
      <c r="N63" s="49"/>
      <c r="O63" s="48"/>
      <c r="P63" s="48"/>
      <c r="Q63" s="48"/>
      <c r="R63" s="48"/>
      <c r="S63" s="48"/>
      <c r="T63" s="48"/>
      <c r="U63" s="19"/>
      <c r="V63" s="60"/>
      <c r="W63" s="59"/>
      <c r="X63" s="62"/>
      <c r="Y63" s="61"/>
      <c r="Z63" s="61"/>
      <c r="AA63" s="61"/>
      <c r="AB63" s="61"/>
      <c r="AC63" s="62"/>
      <c r="AD63" s="61"/>
      <c r="AE63" s="9"/>
      <c r="AF63" s="72"/>
      <c r="AG63" s="71"/>
      <c r="AH63" s="140"/>
      <c r="AI63" s="73"/>
      <c r="AJ63" s="73"/>
      <c r="AK63" s="73"/>
      <c r="AL63" s="73"/>
      <c r="AM63" s="73"/>
      <c r="AN63" s="73"/>
      <c r="AO63" s="9"/>
      <c r="AP63" s="83"/>
      <c r="AQ63" s="82"/>
      <c r="AR63" s="142"/>
      <c r="AS63" s="84"/>
      <c r="AT63" s="84"/>
      <c r="AU63" s="84"/>
      <c r="AV63" s="84"/>
      <c r="AW63" s="84"/>
      <c r="AX63" s="84"/>
      <c r="AY63" s="9"/>
      <c r="AZ63" s="94"/>
      <c r="BA63" s="93"/>
      <c r="BB63" s="145"/>
      <c r="BC63" s="94"/>
      <c r="BD63" s="95"/>
      <c r="BE63" s="95"/>
      <c r="BF63" s="95"/>
      <c r="BG63" s="95"/>
      <c r="BH63" s="95"/>
      <c r="BI63" s="11"/>
      <c r="BJ63" s="11"/>
    </row>
    <row r="64" spans="1:62" s="6" customFormat="1" ht="22.5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9"/>
      <c r="O64" s="11"/>
      <c r="P64" s="11"/>
      <c r="Q64" s="11"/>
      <c r="R64" s="11"/>
      <c r="S64" s="11"/>
      <c r="T64" s="11"/>
      <c r="U64" s="19"/>
      <c r="V64" s="11"/>
      <c r="W64" s="11"/>
      <c r="X64" s="19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9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s="6" customFormat="1" ht="22.5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9"/>
      <c r="O65" s="11"/>
      <c r="P65" s="11"/>
      <c r="Q65" s="11"/>
      <c r="R65" s="11"/>
      <c r="S65" s="11"/>
      <c r="T65" s="11"/>
      <c r="U65" s="19"/>
      <c r="V65" s="11"/>
      <c r="W65" s="11"/>
      <c r="X65" s="19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9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s="6" customFormat="1" ht="22.5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9"/>
      <c r="O66" s="11"/>
      <c r="P66" s="11"/>
      <c r="Q66" s="11"/>
      <c r="R66" s="11"/>
      <c r="S66" s="11"/>
      <c r="T66" s="11"/>
      <c r="U66" s="19"/>
      <c r="V66" s="11"/>
      <c r="W66" s="11"/>
      <c r="X66" s="19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9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s="6" customFormat="1" ht="22.5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9"/>
      <c r="O67" s="11"/>
      <c r="P67" s="11"/>
      <c r="Q67" s="11"/>
      <c r="R67" s="11"/>
      <c r="S67" s="11"/>
      <c r="T67" s="11"/>
      <c r="U67" s="19"/>
      <c r="V67" s="11"/>
      <c r="W67" s="11"/>
      <c r="X67" s="19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9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s="6" customFormat="1" ht="22.5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9"/>
      <c r="O68" s="11"/>
      <c r="P68" s="11"/>
      <c r="Q68" s="11"/>
      <c r="R68" s="11"/>
      <c r="S68" s="11"/>
      <c r="T68" s="11"/>
      <c r="U68" s="19"/>
      <c r="V68" s="11"/>
      <c r="W68" s="11"/>
      <c r="X68" s="19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9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s="6" customFormat="1" ht="22.5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9"/>
      <c r="O69" s="11"/>
      <c r="P69" s="11"/>
      <c r="Q69" s="11"/>
      <c r="R69" s="11"/>
      <c r="S69" s="11"/>
      <c r="T69" s="11"/>
      <c r="U69" s="19"/>
      <c r="V69" s="11"/>
      <c r="W69" s="11"/>
      <c r="X69" s="19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9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s="6" customFormat="1" ht="22.5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9"/>
      <c r="O70" s="11"/>
      <c r="P70" s="11"/>
      <c r="Q70" s="11"/>
      <c r="R70" s="11"/>
      <c r="S70" s="11"/>
      <c r="T70" s="11"/>
      <c r="U70" s="19"/>
      <c r="V70" s="11"/>
      <c r="W70" s="11"/>
      <c r="X70" s="19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9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s="6" customFormat="1" ht="22.5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9"/>
      <c r="O71" s="11"/>
      <c r="P71" s="11"/>
      <c r="Q71" s="11"/>
      <c r="R71" s="11"/>
      <c r="S71" s="11"/>
      <c r="T71" s="11"/>
      <c r="U71" s="19"/>
      <c r="V71" s="11"/>
      <c r="W71" s="11"/>
      <c r="X71" s="19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9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s="6" customFormat="1" ht="22.5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9"/>
      <c r="O72" s="11"/>
      <c r="P72" s="11"/>
      <c r="Q72" s="11"/>
      <c r="R72" s="11"/>
      <c r="S72" s="11"/>
      <c r="T72" s="11"/>
      <c r="U72" s="19"/>
      <c r="V72" s="11"/>
      <c r="W72" s="11"/>
      <c r="X72" s="19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9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s="6" customFormat="1" ht="22.5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9"/>
      <c r="O73" s="11"/>
      <c r="P73" s="11"/>
      <c r="Q73" s="11"/>
      <c r="R73" s="11"/>
      <c r="S73" s="11"/>
      <c r="T73" s="11"/>
      <c r="U73" s="19"/>
      <c r="V73" s="11"/>
      <c r="W73" s="11"/>
      <c r="X73" s="19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9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9"/>
      <c r="O74" s="11"/>
      <c r="P74" s="11"/>
      <c r="Q74" s="11"/>
      <c r="R74" s="11"/>
      <c r="S74" s="11"/>
      <c r="T74" s="11"/>
      <c r="U74" s="19"/>
      <c r="V74" s="11"/>
      <c r="W74" s="11"/>
      <c r="X74" s="19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9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9"/>
      <c r="O75" s="11"/>
      <c r="P75" s="11"/>
      <c r="Q75" s="11"/>
      <c r="R75" s="11"/>
      <c r="S75" s="11"/>
      <c r="T75" s="11"/>
      <c r="U75" s="19"/>
      <c r="V75" s="11"/>
      <c r="W75" s="11"/>
      <c r="X75" s="19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9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9"/>
      <c r="O76" s="11"/>
      <c r="P76" s="11"/>
      <c r="Q76" s="11"/>
      <c r="R76" s="11"/>
      <c r="S76" s="11"/>
      <c r="T76" s="11"/>
      <c r="U76" s="19"/>
      <c r="V76" s="11"/>
      <c r="W76" s="11"/>
      <c r="X76" s="19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9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9"/>
      <c r="O77" s="11"/>
      <c r="P77" s="11"/>
      <c r="Q77" s="11"/>
      <c r="R77" s="11"/>
      <c r="S77" s="11"/>
      <c r="T77" s="11"/>
      <c r="U77" s="19"/>
      <c r="V77" s="11"/>
      <c r="W77" s="11"/>
      <c r="X77" s="19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9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9"/>
      <c r="O78" s="11"/>
      <c r="P78" s="11"/>
      <c r="Q78" s="11"/>
      <c r="R78" s="11"/>
      <c r="S78" s="11"/>
      <c r="T78" s="11"/>
      <c r="U78" s="19"/>
      <c r="V78" s="11"/>
      <c r="W78" s="11"/>
      <c r="X78" s="19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9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9"/>
      <c r="O79" s="11"/>
      <c r="P79" s="11"/>
      <c r="Q79" s="11"/>
      <c r="R79" s="11"/>
      <c r="S79" s="11"/>
      <c r="T79" s="11"/>
      <c r="U79" s="19"/>
      <c r="V79" s="11"/>
      <c r="W79" s="11"/>
      <c r="X79" s="19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9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9"/>
      <c r="O80" s="11"/>
      <c r="P80" s="11"/>
      <c r="Q80" s="11"/>
      <c r="R80" s="11"/>
      <c r="S80" s="11"/>
      <c r="T80" s="11"/>
      <c r="U80" s="19"/>
      <c r="V80" s="11"/>
      <c r="W80" s="11"/>
      <c r="X80" s="19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9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9"/>
      <c r="O81" s="11"/>
      <c r="P81" s="11"/>
      <c r="Q81" s="11"/>
      <c r="R81" s="11"/>
      <c r="S81" s="11"/>
      <c r="T81" s="11"/>
      <c r="U81" s="19"/>
      <c r="V81" s="11"/>
      <c r="W81" s="11"/>
      <c r="X81" s="19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9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9"/>
      <c r="O82" s="11"/>
      <c r="P82" s="11"/>
      <c r="Q82" s="11"/>
      <c r="R82" s="11"/>
      <c r="S82" s="11"/>
      <c r="T82" s="11"/>
      <c r="U82" s="19"/>
      <c r="V82" s="11"/>
      <c r="W82" s="11"/>
      <c r="X82" s="19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9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9"/>
      <c r="O83" s="11"/>
      <c r="P83" s="11"/>
      <c r="Q83" s="11"/>
      <c r="R83" s="11"/>
      <c r="S83" s="11"/>
      <c r="T83" s="11"/>
      <c r="U83" s="19"/>
      <c r="V83" s="11"/>
      <c r="W83" s="11"/>
      <c r="X83" s="19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9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9"/>
      <c r="O84" s="11"/>
      <c r="P84" s="11"/>
      <c r="Q84" s="11"/>
      <c r="R84" s="11"/>
      <c r="S84" s="11"/>
      <c r="T84" s="11"/>
      <c r="U84" s="19"/>
      <c r="V84" s="11"/>
      <c r="W84" s="11"/>
      <c r="X84" s="19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9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9"/>
      <c r="O85" s="11"/>
      <c r="P85" s="11"/>
      <c r="Q85" s="11"/>
      <c r="R85" s="11"/>
      <c r="S85" s="11"/>
      <c r="T85" s="11"/>
      <c r="U85" s="19"/>
      <c r="V85" s="11"/>
      <c r="W85" s="11"/>
      <c r="X85" s="19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9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9"/>
      <c r="O86" s="11"/>
      <c r="P86" s="11"/>
      <c r="Q86" s="11"/>
      <c r="R86" s="11"/>
      <c r="S86" s="11"/>
      <c r="T86" s="11"/>
      <c r="U86" s="19"/>
      <c r="V86" s="11"/>
      <c r="W86" s="11"/>
      <c r="X86" s="19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9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9"/>
      <c r="O87" s="11"/>
      <c r="P87" s="11"/>
      <c r="Q87" s="11"/>
      <c r="R87" s="11"/>
      <c r="S87" s="11"/>
      <c r="T87" s="11"/>
      <c r="U87" s="19"/>
      <c r="V87" s="11"/>
      <c r="W87" s="11"/>
      <c r="X87" s="19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9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9"/>
      <c r="O88" s="11"/>
      <c r="P88" s="11"/>
      <c r="Q88" s="11"/>
      <c r="R88" s="11"/>
      <c r="S88" s="11"/>
      <c r="T88" s="11"/>
      <c r="U88" s="19"/>
      <c r="V88" s="11"/>
      <c r="W88" s="11"/>
      <c r="X88" s="19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9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9"/>
      <c r="O89" s="11"/>
      <c r="P89" s="11"/>
      <c r="Q89" s="11"/>
      <c r="R89" s="11"/>
      <c r="S89" s="11"/>
      <c r="T89" s="11"/>
      <c r="U89" s="19"/>
      <c r="V89" s="11"/>
      <c r="W89" s="11"/>
      <c r="X89" s="19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9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9"/>
      <c r="O90" s="11"/>
      <c r="P90" s="11"/>
      <c r="Q90" s="11"/>
      <c r="R90" s="11"/>
      <c r="S90" s="11"/>
      <c r="T90" s="11"/>
      <c r="U90" s="19"/>
      <c r="V90" s="11"/>
      <c r="W90" s="11"/>
      <c r="X90" s="19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9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9"/>
      <c r="O91" s="11"/>
      <c r="P91" s="11"/>
      <c r="Q91" s="11"/>
      <c r="R91" s="11"/>
      <c r="S91" s="11"/>
      <c r="T91" s="11"/>
      <c r="U91" s="19"/>
      <c r="V91" s="11"/>
      <c r="W91" s="11"/>
      <c r="X91" s="19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9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9"/>
      <c r="O92" s="11"/>
      <c r="P92" s="11"/>
      <c r="Q92" s="11"/>
      <c r="R92" s="11"/>
      <c r="S92" s="11"/>
      <c r="T92" s="11"/>
      <c r="U92" s="19"/>
      <c r="V92" s="11"/>
      <c r="W92" s="11"/>
      <c r="X92" s="19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9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9"/>
      <c r="O93" s="11"/>
      <c r="P93" s="11"/>
      <c r="Q93" s="11"/>
      <c r="R93" s="11"/>
      <c r="S93" s="11"/>
      <c r="T93" s="11"/>
      <c r="U93" s="19"/>
      <c r="V93" s="11"/>
      <c r="W93" s="11"/>
      <c r="X93" s="19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9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9"/>
      <c r="O94" s="11"/>
      <c r="P94" s="11"/>
      <c r="Q94" s="11"/>
      <c r="R94" s="11"/>
      <c r="S94" s="11"/>
      <c r="T94" s="11"/>
      <c r="U94" s="19"/>
      <c r="V94" s="11"/>
      <c r="W94" s="11"/>
      <c r="X94" s="19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9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9"/>
      <c r="O95" s="11"/>
      <c r="P95" s="11"/>
      <c r="Q95" s="11"/>
      <c r="R95" s="11"/>
      <c r="S95" s="11"/>
      <c r="T95" s="11"/>
      <c r="U95" s="19"/>
      <c r="V95" s="11"/>
      <c r="W95" s="11"/>
      <c r="X95" s="19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9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9"/>
      <c r="O96" s="11"/>
      <c r="P96" s="11"/>
      <c r="Q96" s="11"/>
      <c r="R96" s="11"/>
      <c r="S96" s="11"/>
      <c r="T96" s="11"/>
      <c r="U96" s="19"/>
      <c r="V96" s="11"/>
      <c r="W96" s="11"/>
      <c r="X96" s="19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9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9"/>
      <c r="O97" s="11"/>
      <c r="P97" s="11"/>
      <c r="Q97" s="11"/>
      <c r="R97" s="11"/>
      <c r="S97" s="11"/>
      <c r="T97" s="11"/>
      <c r="U97" s="19"/>
      <c r="V97" s="11"/>
      <c r="W97" s="11"/>
      <c r="X97" s="19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9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9"/>
      <c r="O98" s="11"/>
      <c r="P98" s="11"/>
      <c r="Q98" s="11"/>
      <c r="R98" s="11"/>
      <c r="S98" s="11"/>
      <c r="T98" s="11"/>
      <c r="U98" s="19"/>
      <c r="V98" s="11"/>
      <c r="W98" s="11"/>
      <c r="X98" s="19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9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9"/>
      <c r="O99" s="11"/>
      <c r="P99" s="11"/>
      <c r="Q99" s="11"/>
      <c r="R99" s="11"/>
      <c r="S99" s="11"/>
      <c r="T99" s="11"/>
      <c r="U99" s="19"/>
      <c r="V99" s="11"/>
      <c r="W99" s="11"/>
      <c r="X99" s="19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9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9"/>
      <c r="O100" s="11"/>
      <c r="P100" s="11"/>
      <c r="Q100" s="11"/>
      <c r="R100" s="11"/>
      <c r="S100" s="11"/>
      <c r="T100" s="11"/>
      <c r="U100" s="19"/>
      <c r="V100" s="11"/>
      <c r="W100" s="11"/>
      <c r="X100" s="19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9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7" customFormat="1" ht="22.5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9"/>
      <c r="O101" s="11"/>
      <c r="P101" s="11"/>
      <c r="Q101" s="11"/>
      <c r="R101" s="11"/>
      <c r="S101" s="11"/>
      <c r="T101" s="11"/>
      <c r="U101" s="19"/>
      <c r="V101" s="11"/>
      <c r="W101" s="11"/>
      <c r="X101" s="19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9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9"/>
      <c r="O102" s="11"/>
      <c r="P102" s="11"/>
      <c r="Q102" s="11"/>
      <c r="R102" s="11"/>
      <c r="S102" s="11"/>
      <c r="T102" s="11"/>
      <c r="U102" s="19"/>
      <c r="V102" s="11"/>
      <c r="W102" s="11"/>
      <c r="X102" s="19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9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9"/>
      <c r="O103" s="11"/>
      <c r="P103" s="11"/>
      <c r="Q103" s="11"/>
      <c r="R103" s="11"/>
      <c r="S103" s="11"/>
      <c r="T103" s="11"/>
      <c r="U103" s="19"/>
      <c r="V103" s="11"/>
      <c r="W103" s="11"/>
      <c r="X103" s="19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9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9"/>
      <c r="O104" s="11"/>
      <c r="P104" s="11"/>
      <c r="Q104" s="11"/>
      <c r="R104" s="11"/>
      <c r="S104" s="11"/>
      <c r="T104" s="11"/>
      <c r="U104" s="19"/>
      <c r="V104" s="11"/>
      <c r="W104" s="11"/>
      <c r="X104" s="19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9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9"/>
      <c r="O105" s="11"/>
      <c r="P105" s="11"/>
      <c r="Q105" s="11"/>
      <c r="R105" s="11"/>
      <c r="S105" s="11"/>
      <c r="T105" s="11"/>
      <c r="U105" s="19"/>
      <c r="V105" s="11"/>
      <c r="W105" s="11"/>
      <c r="X105" s="19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9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9"/>
      <c r="O106" s="11"/>
      <c r="P106" s="11"/>
      <c r="Q106" s="11"/>
      <c r="R106" s="11"/>
      <c r="S106" s="11"/>
      <c r="T106" s="11"/>
      <c r="U106" s="19"/>
      <c r="V106" s="11"/>
      <c r="W106" s="11"/>
      <c r="X106" s="19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9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9"/>
      <c r="O107" s="11"/>
      <c r="P107" s="11"/>
      <c r="Q107" s="11"/>
      <c r="R107" s="11"/>
      <c r="S107" s="11"/>
      <c r="T107" s="11"/>
      <c r="U107" s="19"/>
      <c r="V107" s="11"/>
      <c r="W107" s="11"/>
      <c r="X107" s="19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9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9"/>
      <c r="O108" s="11"/>
      <c r="P108" s="11"/>
      <c r="Q108" s="11"/>
      <c r="R108" s="11"/>
      <c r="S108" s="11"/>
      <c r="T108" s="11"/>
      <c r="U108" s="19"/>
      <c r="V108" s="11"/>
      <c r="W108" s="11"/>
      <c r="X108" s="19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9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9"/>
      <c r="O109" s="11"/>
      <c r="P109" s="11"/>
      <c r="Q109" s="11"/>
      <c r="R109" s="11"/>
      <c r="S109" s="11"/>
      <c r="T109" s="11"/>
      <c r="U109" s="19"/>
      <c r="V109" s="11"/>
      <c r="W109" s="11"/>
      <c r="X109" s="19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9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9"/>
      <c r="O110" s="11"/>
      <c r="P110" s="11"/>
      <c r="Q110" s="11"/>
      <c r="R110" s="11"/>
      <c r="S110" s="11"/>
      <c r="T110" s="11"/>
      <c r="U110" s="19"/>
      <c r="V110" s="11"/>
      <c r="W110" s="11"/>
      <c r="X110" s="19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9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9"/>
      <c r="O111" s="11"/>
      <c r="P111" s="11"/>
      <c r="Q111" s="11"/>
      <c r="R111" s="11"/>
      <c r="S111" s="11"/>
      <c r="T111" s="11"/>
      <c r="U111" s="19"/>
      <c r="V111" s="11"/>
      <c r="W111" s="11"/>
      <c r="X111" s="19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9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9"/>
      <c r="O112" s="11"/>
      <c r="P112" s="11"/>
      <c r="Q112" s="11"/>
      <c r="R112" s="11"/>
      <c r="S112" s="11"/>
      <c r="T112" s="11"/>
      <c r="U112" s="19"/>
      <c r="V112" s="11"/>
      <c r="W112" s="11"/>
      <c r="X112" s="19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9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9"/>
      <c r="O113" s="11"/>
      <c r="P113" s="11"/>
      <c r="Q113" s="11"/>
      <c r="R113" s="11"/>
      <c r="S113" s="11"/>
      <c r="T113" s="11"/>
      <c r="U113" s="19"/>
      <c r="V113" s="11"/>
      <c r="W113" s="11"/>
      <c r="X113" s="19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9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customHeight="1" x14ac:dyDescent="0.15">
      <c r="A114" s="21"/>
      <c r="D114" s="20"/>
      <c r="E114" s="20"/>
      <c r="F114" s="17"/>
      <c r="K114" s="19"/>
      <c r="N114" s="19"/>
      <c r="U114" s="19"/>
      <c r="X114" s="19"/>
      <c r="AO114" s="19"/>
      <c r="AR114" s="19"/>
    </row>
    <row r="115" spans="1:62" s="11" customFormat="1" ht="23.25" customHeight="1" x14ac:dyDescent="0.15">
      <c r="D115" s="20"/>
      <c r="E115" s="20"/>
      <c r="F115" s="17"/>
      <c r="K115" s="19"/>
      <c r="N115" s="19"/>
      <c r="U115" s="19"/>
      <c r="X115" s="19"/>
      <c r="AO115" s="19"/>
      <c r="AR115" s="19"/>
    </row>
    <row r="116" spans="1:62" s="11" customFormat="1" ht="23.25" customHeight="1" x14ac:dyDescent="0.15">
      <c r="D116" s="20"/>
      <c r="E116" s="20"/>
      <c r="F116" s="17"/>
      <c r="K116" s="19"/>
      <c r="N116" s="19"/>
      <c r="U116" s="19"/>
      <c r="X116" s="19"/>
      <c r="AO116" s="19"/>
      <c r="AR116" s="19"/>
    </row>
    <row r="117" spans="1:62" s="11" customFormat="1" ht="23.25" customHeight="1" x14ac:dyDescent="0.15">
      <c r="D117" s="20"/>
      <c r="E117" s="20"/>
      <c r="F117" s="17"/>
      <c r="K117" s="19"/>
      <c r="N117" s="19"/>
      <c r="U117" s="19"/>
      <c r="X117" s="19"/>
      <c r="AO117" s="19"/>
      <c r="AR117" s="19"/>
    </row>
    <row r="118" spans="1:62" s="11" customFormat="1" ht="23.25" customHeight="1" x14ac:dyDescent="0.15">
      <c r="D118" s="20"/>
      <c r="E118" s="20"/>
      <c r="F118" s="17"/>
      <c r="K118" s="19"/>
      <c r="N118" s="19"/>
      <c r="U118" s="19"/>
      <c r="X118" s="19"/>
      <c r="AO118" s="19"/>
      <c r="AR118" s="19"/>
    </row>
    <row r="119" spans="1:62" s="11" customFormat="1" ht="23.25" customHeight="1" x14ac:dyDescent="0.15">
      <c r="D119" s="20"/>
      <c r="E119" s="20"/>
      <c r="F119" s="17"/>
      <c r="K119" s="19"/>
      <c r="N119" s="19"/>
      <c r="U119" s="19"/>
      <c r="X119" s="19"/>
      <c r="AO119" s="19"/>
      <c r="AR119" s="19"/>
    </row>
    <row r="120" spans="1:62" s="11" customFormat="1" ht="23.25" customHeight="1" x14ac:dyDescent="0.15">
      <c r="D120" s="20"/>
      <c r="E120" s="20"/>
      <c r="F120" s="17"/>
      <c r="K120" s="19"/>
      <c r="N120" s="19"/>
      <c r="U120" s="19"/>
      <c r="X120" s="19"/>
      <c r="AO120" s="19"/>
      <c r="AR120" s="19"/>
    </row>
    <row r="121" spans="1:62" s="11" customFormat="1" ht="23.25" customHeight="1" x14ac:dyDescent="0.15">
      <c r="A121" s="22"/>
      <c r="D121" s="20"/>
      <c r="E121" s="20"/>
      <c r="F121" s="17"/>
      <c r="K121" s="19"/>
      <c r="N121" s="19"/>
      <c r="U121" s="19"/>
      <c r="X121" s="19"/>
      <c r="AO121" s="19"/>
      <c r="AR121" s="19"/>
    </row>
    <row r="122" spans="1:62" s="11" customFormat="1" ht="23.25" customHeight="1" x14ac:dyDescent="0.15">
      <c r="D122" s="20"/>
      <c r="E122" s="20"/>
      <c r="F122" s="17"/>
      <c r="K122" s="19"/>
      <c r="N122" s="19"/>
      <c r="U122" s="19"/>
      <c r="X122" s="19"/>
      <c r="AO122" s="19"/>
      <c r="AR122" s="19"/>
    </row>
    <row r="123" spans="1:62" s="11" customFormat="1" ht="23.25" customHeight="1" x14ac:dyDescent="0.15">
      <c r="D123" s="20"/>
      <c r="E123" s="20"/>
      <c r="F123" s="17"/>
      <c r="K123" s="19"/>
      <c r="N123" s="19"/>
      <c r="U123" s="19"/>
      <c r="X123" s="19"/>
      <c r="AO123" s="19"/>
      <c r="AR123" s="19"/>
    </row>
    <row r="124" spans="1:62" s="11" customFormat="1" ht="23.25" customHeight="1" x14ac:dyDescent="0.15">
      <c r="D124" s="20"/>
      <c r="E124" s="20"/>
      <c r="F124" s="17"/>
      <c r="K124" s="19"/>
      <c r="N124" s="19"/>
      <c r="U124" s="19"/>
      <c r="X124" s="19"/>
      <c r="AO124" s="19"/>
      <c r="AR124" s="19"/>
    </row>
    <row r="125" spans="1:62" s="11" customFormat="1" ht="23.25" customHeight="1" x14ac:dyDescent="0.15">
      <c r="D125" s="20"/>
      <c r="E125" s="20"/>
      <c r="F125" s="17"/>
      <c r="K125" s="19"/>
      <c r="N125" s="19"/>
      <c r="U125" s="19"/>
      <c r="X125" s="19"/>
      <c r="AO125" s="19"/>
      <c r="AR125" s="19"/>
    </row>
    <row r="126" spans="1:62" s="11" customFormat="1" ht="23.25" customHeight="1" x14ac:dyDescent="0.15">
      <c r="D126" s="20"/>
      <c r="E126" s="20"/>
      <c r="F126" s="17"/>
      <c r="K126" s="19"/>
      <c r="N126" s="19"/>
      <c r="U126" s="19"/>
      <c r="X126" s="19"/>
      <c r="AO126" s="19"/>
      <c r="AR126" s="19"/>
    </row>
    <row r="127" spans="1:62" s="11" customFormat="1" ht="23.25" customHeight="1" x14ac:dyDescent="0.15">
      <c r="D127" s="20"/>
      <c r="E127" s="20"/>
      <c r="F127" s="17"/>
      <c r="K127" s="19"/>
      <c r="N127" s="19"/>
      <c r="U127" s="19"/>
      <c r="X127" s="19"/>
      <c r="AO127" s="19"/>
      <c r="AR127" s="19"/>
    </row>
    <row r="128" spans="1:62" s="11" customFormat="1" ht="23.25" customHeight="1" x14ac:dyDescent="0.15">
      <c r="A128" s="22"/>
      <c r="D128" s="20"/>
      <c r="E128" s="20"/>
      <c r="F128" s="17"/>
      <c r="K128" s="19"/>
      <c r="N128" s="19"/>
      <c r="U128" s="19"/>
      <c r="X128" s="19"/>
      <c r="AO128" s="19"/>
      <c r="AR128" s="19"/>
    </row>
    <row r="129" spans="1:44" s="11" customFormat="1" ht="23.25" customHeight="1" x14ac:dyDescent="0.15">
      <c r="D129" s="13"/>
      <c r="E129" s="13"/>
      <c r="K129" s="19"/>
      <c r="N129" s="19"/>
      <c r="U129" s="19"/>
      <c r="X129" s="19"/>
      <c r="AO129" s="19"/>
      <c r="AR129" s="19"/>
    </row>
    <row r="130" spans="1:44" s="11" customFormat="1" ht="23.25" customHeight="1" x14ac:dyDescent="0.15">
      <c r="A130" s="22"/>
      <c r="D130" s="13"/>
      <c r="E130" s="13"/>
      <c r="F130" s="12"/>
      <c r="K130" s="19"/>
      <c r="N130" s="19"/>
      <c r="U130" s="19"/>
      <c r="X130" s="19"/>
      <c r="AO130" s="19"/>
      <c r="AR130" s="19"/>
    </row>
    <row r="131" spans="1:44" s="11" customFormat="1" ht="23.25" customHeight="1" x14ac:dyDescent="0.15">
      <c r="D131" s="13"/>
      <c r="E131" s="13"/>
      <c r="K131" s="19"/>
      <c r="N131" s="19"/>
      <c r="U131" s="19"/>
      <c r="X131" s="19"/>
      <c r="AO131" s="19"/>
      <c r="AR131" s="19"/>
    </row>
    <row r="132" spans="1:44" s="11" customFormat="1" ht="23.25" customHeight="1" x14ac:dyDescent="0.15">
      <c r="A132" s="22"/>
      <c r="D132" s="13"/>
      <c r="E132" s="13"/>
      <c r="K132" s="19"/>
      <c r="N132" s="19"/>
      <c r="U132" s="19"/>
      <c r="X132" s="19"/>
      <c r="AO132" s="19"/>
      <c r="AR132" s="19"/>
    </row>
    <row r="133" spans="1:44" s="11" customFormat="1" ht="23.25" customHeight="1" x14ac:dyDescent="0.15">
      <c r="D133" s="13"/>
      <c r="E133" s="13"/>
      <c r="K133" s="19"/>
      <c r="N133" s="19"/>
      <c r="U133" s="19"/>
      <c r="X133" s="19"/>
      <c r="AR133" s="19"/>
    </row>
    <row r="134" spans="1:44" s="11" customFormat="1" ht="23.25" customHeight="1" x14ac:dyDescent="0.15">
      <c r="D134" s="13"/>
      <c r="E134" s="13"/>
      <c r="K134" s="19"/>
      <c r="N134" s="19"/>
      <c r="U134" s="19"/>
      <c r="X134" s="19"/>
      <c r="AR134" s="19"/>
    </row>
    <row r="135" spans="1:44" s="11" customFormat="1" ht="23.25" customHeight="1" x14ac:dyDescent="0.15">
      <c r="A135" s="22"/>
      <c r="D135" s="13"/>
      <c r="E135" s="13"/>
      <c r="K135" s="19"/>
      <c r="N135" s="19"/>
      <c r="U135" s="19"/>
      <c r="X135" s="19"/>
      <c r="AR135" s="19"/>
    </row>
    <row r="136" spans="1:44" s="11" customFormat="1" ht="23.25" customHeight="1" x14ac:dyDescent="0.15">
      <c r="A136" s="22"/>
      <c r="D136" s="13"/>
      <c r="E136" s="13"/>
      <c r="K136" s="19"/>
      <c r="N136" s="19"/>
      <c r="U136" s="19"/>
      <c r="X136" s="19"/>
      <c r="AR136" s="19"/>
    </row>
    <row r="137" spans="1:44" s="11" customFormat="1" ht="23.25" customHeight="1" x14ac:dyDescent="0.15">
      <c r="D137" s="13"/>
      <c r="E137" s="13"/>
      <c r="K137" s="19"/>
      <c r="N137" s="19"/>
      <c r="U137" s="19"/>
      <c r="X137" s="19"/>
      <c r="AR137" s="19"/>
    </row>
    <row r="138" spans="1:44" s="11" customFormat="1" ht="23.25" customHeight="1" x14ac:dyDescent="0.15">
      <c r="D138" s="13"/>
      <c r="E138" s="13"/>
      <c r="K138" s="19"/>
      <c r="N138" s="19"/>
      <c r="U138" s="19"/>
      <c r="X138" s="19"/>
      <c r="AR138" s="19"/>
    </row>
    <row r="139" spans="1:44" s="11" customFormat="1" ht="23.25" customHeight="1" x14ac:dyDescent="0.15">
      <c r="D139" s="13"/>
      <c r="E139" s="13"/>
      <c r="K139" s="19"/>
      <c r="N139" s="19"/>
      <c r="U139" s="19"/>
      <c r="X139" s="19"/>
      <c r="AR139" s="19"/>
    </row>
    <row r="140" spans="1:44" s="11" customFormat="1" ht="23.25" customHeight="1" x14ac:dyDescent="0.15">
      <c r="K140" s="19"/>
      <c r="U140" s="19"/>
      <c r="AR140" s="19"/>
    </row>
    <row r="141" spans="1:44" s="11" customFormat="1" ht="23.25" customHeight="1" x14ac:dyDescent="0.15">
      <c r="K141" s="19"/>
      <c r="U141" s="19"/>
    </row>
    <row r="142" spans="1:44" s="11" customFormat="1" ht="23.25" customHeight="1" x14ac:dyDescent="0.15">
      <c r="K142" s="19"/>
      <c r="U142" s="19"/>
    </row>
    <row r="143" spans="1:44" s="11" customFormat="1" ht="23.25" customHeight="1" x14ac:dyDescent="0.15">
      <c r="K143" s="19"/>
      <c r="U143" s="19"/>
    </row>
    <row r="144" spans="1:44" s="11" customFormat="1" ht="23.25" customHeight="1" x14ac:dyDescent="0.15">
      <c r="K144" s="19"/>
      <c r="U144" s="19"/>
    </row>
    <row r="145" spans="1:62" s="11" customFormat="1" ht="23.25" customHeight="1" x14ac:dyDescent="0.15">
      <c r="A145" s="22"/>
      <c r="K145" s="19"/>
      <c r="U145" s="19"/>
    </row>
    <row r="146" spans="1:62" s="11" customFormat="1" ht="23.25" customHeight="1" x14ac:dyDescent="0.15">
      <c r="A146" s="28"/>
      <c r="K146" s="19"/>
      <c r="U146" s="19"/>
    </row>
    <row r="147" spans="1:62" s="11" customFormat="1" ht="23.25" customHeight="1" x14ac:dyDescent="0.15">
      <c r="K147" s="19"/>
      <c r="U147" s="19"/>
    </row>
    <row r="148" spans="1:62" s="11" customFormat="1" ht="23.25" customHeight="1" x14ac:dyDescent="0.15">
      <c r="A148" s="28"/>
      <c r="K148" s="19"/>
      <c r="U148" s="19"/>
    </row>
    <row r="149" spans="1:62" s="11" customFormat="1" ht="23.25" customHeight="1" x14ac:dyDescent="0.15">
      <c r="A149" s="22"/>
      <c r="K149" s="19"/>
      <c r="U149" s="19"/>
    </row>
    <row r="150" spans="1:62" s="11" customFormat="1" ht="23.25" customHeight="1" x14ac:dyDescent="0.15">
      <c r="A150" s="28"/>
      <c r="K150" s="19"/>
      <c r="N150" s="11" t="s">
        <v>20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customHeight="1" x14ac:dyDescent="0.15">
      <c r="K151" s="19"/>
      <c r="U151" s="19"/>
    </row>
    <row r="152" spans="1:62" s="11" customFormat="1" ht="23.25" customHeight="1" x14ac:dyDescent="0.15">
      <c r="K152" s="19"/>
      <c r="U152" s="19"/>
    </row>
    <row r="153" spans="1:62" s="11" customFormat="1" ht="23.25" customHeight="1" x14ac:dyDescent="0.15">
      <c r="A153" s="22"/>
      <c r="K153" s="19"/>
      <c r="U153" s="19"/>
    </row>
    <row r="154" spans="1:62" s="11" customFormat="1" ht="23.25" customHeight="1" x14ac:dyDescent="0.15">
      <c r="K154" s="19"/>
      <c r="U154" s="19"/>
    </row>
    <row r="155" spans="1:62" s="11" customFormat="1" ht="23.25" customHeight="1" x14ac:dyDescent="0.15">
      <c r="K155" s="19"/>
      <c r="U155" s="19"/>
    </row>
    <row r="156" spans="1:62" s="11" customFormat="1" ht="23.25" customHeight="1" x14ac:dyDescent="0.15">
      <c r="K156" s="19"/>
      <c r="U156" s="19"/>
    </row>
    <row r="157" spans="1:62" s="8" customFormat="1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s="8" customFormat="1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s="8" customFormat="1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s="8" customFormat="1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s="8" customFormat="1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s="8" customFormat="1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s="8" customFormat="1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s="8" customFormat="1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s="8" customFormat="1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s="8" customFormat="1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s="8" customFormat="1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s="8" customFormat="1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s="8" customFormat="1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s="8" customFormat="1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s="8" customFormat="1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s="8" customFormat="1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s="8" customFormat="1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s="8" customFormat="1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s="8" customFormat="1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s="8" customFormat="1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s="8" customFormat="1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s="8" customFormat="1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s="8" customFormat="1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s="8" customFormat="1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s="8" customFormat="1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s="8" customFormat="1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s="8" customFormat="1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s="8" customFormat="1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s="8" customFormat="1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s="8" customFormat="1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s="8" customFormat="1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s="8" customFormat="1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s="8" customFormat="1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s="8" customFormat="1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s="8" customFormat="1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s="8" customFormat="1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s="8" customFormat="1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s="8" customFormat="1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s="8" customFormat="1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s="8" customFormat="1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s="8" customFormat="1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s="8" customFormat="1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s="8" customFormat="1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s="8" customFormat="1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s="8" customFormat="1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s="8" customFormat="1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s="8" customFormat="1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s="8" customFormat="1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s="8" customFormat="1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s="8" customFormat="1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s="8" customFormat="1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s="8" customFormat="1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s="8" customFormat="1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s="8" customFormat="1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s="8" customFormat="1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s="8" customFormat="1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s="8" customFormat="1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s="8" customFormat="1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s="8" customFormat="1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s="8" customFormat="1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s="8" customFormat="1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s="8" customFormat="1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s="8" customFormat="1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s="8" customFormat="1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s="8" customFormat="1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s="8" customFormat="1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s="8" customFormat="1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s="8" customFormat="1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s="8" customFormat="1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8" customFormat="1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8" customFormat="1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s="8" customFormat="1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s="8" customFormat="1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s="8" customFormat="1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s="8" customFormat="1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s="8" customFormat="1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s="8" customFormat="1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s="8" customFormat="1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s="8" customFormat="1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s="8" customFormat="1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s="8" customFormat="1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s="8" customFormat="1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s="8" customFormat="1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s="8" customFormat="1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s="8" customFormat="1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s="8" customFormat="1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s="8" customFormat="1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s="8" customFormat="1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s="8" customFormat="1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s="8" customFormat="1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s="8" customFormat="1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s="8" customFormat="1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s="8" customFormat="1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s="8" customFormat="1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s="8" customFormat="1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s="8" customFormat="1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s="8" customFormat="1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s="8" customFormat="1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s="8" customFormat="1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s="8" customFormat="1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s="8" customFormat="1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s="8" customFormat="1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s="8" customFormat="1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s="8" customFormat="1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s="8" customFormat="1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s="8" customFormat="1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s="8" customFormat="1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s="8" customFormat="1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s="8" customFormat="1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s="8" customFormat="1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s="8" customFormat="1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s="8" customFormat="1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s="8" customFormat="1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s="8" customFormat="1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s="8" customFormat="1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s="8" customFormat="1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s="8" customFormat="1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s="8" customFormat="1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s="8" customFormat="1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s="8" customFormat="1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s="8" customFormat="1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s="8" customFormat="1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s="8" customFormat="1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s="8" customFormat="1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s="8" customFormat="1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s="8" customFormat="1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s="8" customFormat="1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s="8" customFormat="1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s="8" customFormat="1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s="8" customFormat="1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s="8" customFormat="1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s="8" customFormat="1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s="8" customFormat="1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s="8" customFormat="1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s="8" customFormat="1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s="8" customFormat="1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s="8" customFormat="1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s="8" customFormat="1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s="8" customFormat="1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s="8" customFormat="1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s="8" customFormat="1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s="8" customFormat="1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s="8" customFormat="1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s="8" customFormat="1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s="7" customFormat="1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s="8" customFormat="1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s="8" customFormat="1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s="8" customFormat="1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s="8" customFormat="1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s="8" customFormat="1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s="8" customFormat="1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s="8" customFormat="1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s="8" customFormat="1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s="8" customFormat="1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s="8" customFormat="1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s="8" customFormat="1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s="8" customFormat="1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s="8" customFormat="1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s="8" customFormat="1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s="8" customFormat="1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s="8" customFormat="1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s="8" customFormat="1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s="8" customFormat="1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s="8" customFormat="1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s="8" customFormat="1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s="8" customFormat="1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s="8" customFormat="1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s="8" customFormat="1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s="8" customFormat="1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s="8" customFormat="1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s="8" customFormat="1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s="8" customFormat="1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s="8" customFormat="1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s="8" customFormat="1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s="8" customFormat="1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s="8" customFormat="1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s="8" customFormat="1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s="8" customFormat="1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s="8" customFormat="1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s="8" customFormat="1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s="8" customFormat="1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s="8" customFormat="1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s="8" customFormat="1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s="8" customFormat="1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s="8" customFormat="1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s="8" customFormat="1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s="8" customFormat="1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s="8" customFormat="1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s="8" customFormat="1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s="8" customFormat="1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s="8" customFormat="1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s="8" customFormat="1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s="8" customFormat="1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s="8" customFormat="1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s="8" customFormat="1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s="8" customFormat="1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s="8" customFormat="1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s="8" customFormat="1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s="8" customFormat="1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s="8" customFormat="1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s="8" customFormat="1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s="8" customFormat="1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s="8" customFormat="1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s="8" customFormat="1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s="8" customFormat="1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s="8" customFormat="1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s="8" customFormat="1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s="8" customFormat="1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s="8" customFormat="1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s="8" customFormat="1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s="8" customFormat="1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s="8" customFormat="1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s="8" customFormat="1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s="8" customFormat="1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s="8" customFormat="1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s="8" customFormat="1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s="8" customFormat="1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s="8" customFormat="1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s="8" customFormat="1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s="8" customFormat="1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s="8" customFormat="1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s="8" customFormat="1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s="8" customFormat="1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s="8" customFormat="1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s="8" customFormat="1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s="8" customFormat="1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s="8" customFormat="1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s="8" customFormat="1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s="8" customFormat="1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s="8" customFormat="1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s="8" customFormat="1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s="8" customFormat="1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s="8" customFormat="1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s="8" customFormat="1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s="8" customFormat="1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s="8" customFormat="1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s="8" customFormat="1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s="8" customFormat="1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s="8" customFormat="1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s="8" customFormat="1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s="8" customFormat="1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s="8" customFormat="1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s="8" customFormat="1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s="8" customFormat="1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s="8" customFormat="1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s="8" customFormat="1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s="8" customFormat="1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s="8" customFormat="1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s="8" customFormat="1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s="8" customFormat="1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s="8" customFormat="1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s="8" customFormat="1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s="8" customFormat="1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s="8" customFormat="1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s="8" customFormat="1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s="8" customFormat="1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s="8" customFormat="1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s="8" customFormat="1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s="8" customFormat="1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s="8" customFormat="1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s="8" customFormat="1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s="8" customFormat="1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s="8" customFormat="1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s="8" customFormat="1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s="8" customFormat="1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s="8" customFormat="1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s="8" customFormat="1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s="8" customFormat="1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s="8" customFormat="1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s="8" customFormat="1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s="8" customFormat="1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s="8" customFormat="1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s="8" customFormat="1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s="8" customFormat="1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s="8" customFormat="1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s="8" customFormat="1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s="8" customFormat="1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s="8" customFormat="1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s="8" customFormat="1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s="8" customFormat="1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s="8" customFormat="1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s="8" customFormat="1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s="8" customFormat="1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s="8" customFormat="1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s="8" customFormat="1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s="8" customFormat="1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s="8" customFormat="1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s="8" customFormat="1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s="8" customFormat="1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s="8" customFormat="1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s="8" customFormat="1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s="8" customFormat="1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s="8" customFormat="1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s="8" customFormat="1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s="8" customFormat="1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s="8" customFormat="1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s="8" customFormat="1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s="8" customFormat="1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s="8" customFormat="1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s="8" customFormat="1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s="8" customFormat="1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s="8" customFormat="1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s="8" customFormat="1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s="8" customFormat="1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s="8" customFormat="1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s="8" customFormat="1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s="8" customFormat="1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s="8" customFormat="1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s="8" customFormat="1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s="8" customFormat="1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s="8" customFormat="1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s="8" customFormat="1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s="8" customFormat="1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s="8" customFormat="1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s="8" customFormat="1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s="8" customFormat="1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s="8" customFormat="1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s="8" customFormat="1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s="8" customFormat="1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s="8" customFormat="1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s="8" customFormat="1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s="8" customFormat="1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s="8" customFormat="1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s="8" customFormat="1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s="8" customFormat="1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s="8" customFormat="1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s="8" customFormat="1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s="8" customFormat="1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s="8" customFormat="1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s="8" customFormat="1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s="8" customFormat="1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s="8" customFormat="1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s="8" customFormat="1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s="8" customFormat="1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s="8" customFormat="1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s="8" customFormat="1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s="8" customFormat="1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s="8" customFormat="1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s="8" customFormat="1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s="8" customFormat="1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s="8" customFormat="1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s="8" customFormat="1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s="8" customFormat="1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s="8" customFormat="1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s="8" customFormat="1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s="8" customFormat="1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s="8" customFormat="1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s="8" customFormat="1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s="8" customFormat="1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s="8" customFormat="1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s="8" customFormat="1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s="8" customFormat="1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s="8" customFormat="1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s="8" customFormat="1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s="8" customFormat="1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s="8" customFormat="1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s="8" customFormat="1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s="8" customFormat="1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s="8" customFormat="1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s="8" customFormat="1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s="8" customFormat="1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s="8" customFormat="1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s="8" customFormat="1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s="8" customFormat="1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s="8" customFormat="1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s="8" customFormat="1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s="8" customFormat="1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s="8" customFormat="1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s="8" customFormat="1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s="8" customFormat="1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s="8" customFormat="1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s="8" customFormat="1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s="8" customFormat="1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s="8" customFormat="1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s="8" customFormat="1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s="8" customFormat="1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s="8" customFormat="1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s="8" customFormat="1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s="8" customFormat="1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s="8" customFormat="1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s="8" customFormat="1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s="8" customFormat="1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s="8" customFormat="1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s="8" customFormat="1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s="8" customFormat="1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s="8" customFormat="1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s="8" customFormat="1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s="8" customFormat="1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s="8" customFormat="1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s="8" customFormat="1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s="8" customFormat="1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s="8" customFormat="1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s="8" customFormat="1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s="8" customFormat="1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s="8" customFormat="1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s="8" customFormat="1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s="8" customFormat="1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s="8" customFormat="1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s="8" customFormat="1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s="8" customFormat="1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s="8" customFormat="1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s="8" customFormat="1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s="8" customFormat="1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s="8" customFormat="1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s="8" customFormat="1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s="8" customFormat="1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s="8" customFormat="1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s="8" customFormat="1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s="8" customFormat="1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s="8" customFormat="1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s="8" customFormat="1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s="8" customFormat="1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s="8" customFormat="1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s="8" customFormat="1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s="8" customFormat="1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s="8" customFormat="1" ht="21.75" customHeight="1" x14ac:dyDescent="0.15"/>
    <row r="596" spans="1:62" s="8" customFormat="1" ht="21.75" customHeight="1" x14ac:dyDescent="0.15"/>
    <row r="597" spans="1:62" s="8" customFormat="1" ht="21.75" customHeight="1" x14ac:dyDescent="0.15"/>
    <row r="598" spans="1:62" s="8" customFormat="1" ht="21.75" customHeight="1" x14ac:dyDescent="0.15"/>
    <row r="599" spans="1:62" ht="21.75" customHeight="1" x14ac:dyDescent="0.15">
      <c r="B599" s="8"/>
      <c r="D599" s="8"/>
      <c r="F599" s="8"/>
      <c r="G599" s="8"/>
      <c r="L599" s="8"/>
      <c r="N599" s="8"/>
      <c r="P599" s="8"/>
      <c r="Q599" s="8"/>
    </row>
    <row r="600" spans="1:62" x14ac:dyDescent="0.15">
      <c r="B600" s="8"/>
      <c r="G600" s="8"/>
      <c r="L600" s="8"/>
      <c r="N600" s="8"/>
      <c r="P600" s="8"/>
      <c r="Q600" s="8"/>
    </row>
    <row r="601" spans="1:62" x14ac:dyDescent="0.15">
      <c r="B601" s="8"/>
      <c r="G601" s="8"/>
      <c r="L601" s="8"/>
      <c r="N601" s="8"/>
      <c r="P601" s="8"/>
      <c r="Q601" s="8"/>
    </row>
    <row r="602" spans="1:62" x14ac:dyDescent="0.15">
      <c r="B602" s="8"/>
      <c r="G602" s="8"/>
      <c r="L602" s="8"/>
      <c r="N602" s="8"/>
      <c r="P602" s="8"/>
      <c r="Q602" s="8"/>
    </row>
    <row r="603" spans="1:62" ht="20.25" customHeight="1" x14ac:dyDescent="0.15">
      <c r="L603" s="8"/>
      <c r="N603" s="8"/>
      <c r="P603" s="8"/>
      <c r="Q603" s="8"/>
    </row>
    <row r="604" spans="1:62" ht="20.25" customHeight="1" x14ac:dyDescent="0.15">
      <c r="L604" s="8"/>
      <c r="N604" s="8"/>
      <c r="P604" s="8"/>
      <c r="Q604" s="8"/>
    </row>
    <row r="605" spans="1:62" ht="20.25" customHeight="1" x14ac:dyDescent="0.15">
      <c r="L605" s="8"/>
      <c r="N605" s="8"/>
      <c r="P605" s="8"/>
      <c r="Q605" s="8"/>
    </row>
    <row r="606" spans="1:62" ht="20.25" customHeight="1" x14ac:dyDescent="0.15">
      <c r="L606" s="8"/>
      <c r="N606" s="8"/>
      <c r="P606" s="8"/>
      <c r="Q606" s="8"/>
    </row>
    <row r="607" spans="1:62" ht="20.25" customHeight="1" x14ac:dyDescent="0.15">
      <c r="L607" s="8"/>
      <c r="N607" s="8"/>
      <c r="P607" s="8"/>
      <c r="Q607" s="8"/>
    </row>
    <row r="608" spans="1:62" ht="20.25" customHeight="1" x14ac:dyDescent="0.15">
      <c r="L608" s="8"/>
      <c r="N608" s="8"/>
      <c r="P608" s="8"/>
      <c r="Q608" s="8"/>
    </row>
    <row r="609" spans="12:17" ht="20.25" customHeight="1" x14ac:dyDescent="0.15">
      <c r="L609" s="8"/>
      <c r="N609" s="8"/>
      <c r="P609" s="8"/>
      <c r="Q609" s="8"/>
    </row>
    <row r="610" spans="12:17" ht="20.25" customHeight="1" x14ac:dyDescent="0.15">
      <c r="L610" s="8"/>
      <c r="N610" s="8"/>
      <c r="P610" s="8"/>
      <c r="Q610" s="8"/>
    </row>
    <row r="611" spans="12:17" ht="20.25" customHeight="1" x14ac:dyDescent="0.15">
      <c r="L611" s="8"/>
      <c r="N611" s="8"/>
      <c r="P611" s="8"/>
      <c r="Q611" s="8"/>
    </row>
    <row r="612" spans="12:17" ht="20.25" customHeight="1" x14ac:dyDescent="0.15">
      <c r="L612" s="8"/>
      <c r="N612" s="8"/>
      <c r="P612" s="8"/>
      <c r="Q612" s="8"/>
    </row>
    <row r="613" spans="12:17" ht="20.25" customHeight="1" x14ac:dyDescent="0.15">
      <c r="L613" s="8"/>
      <c r="N613" s="8"/>
      <c r="P613" s="8"/>
      <c r="Q613" s="8"/>
    </row>
    <row r="614" spans="12:17" ht="20.25" customHeight="1" x14ac:dyDescent="0.15">
      <c r="L614" s="8"/>
      <c r="N614" s="8"/>
      <c r="P614" s="8"/>
      <c r="Q614" s="8"/>
    </row>
    <row r="615" spans="12:17" ht="20.25" customHeight="1" x14ac:dyDescent="0.15">
      <c r="L615" s="8"/>
      <c r="N615" s="8"/>
      <c r="P615" s="8"/>
      <c r="Q615" s="8"/>
    </row>
    <row r="616" spans="12:17" ht="20.25" customHeight="1" x14ac:dyDescent="0.15">
      <c r="L616" s="8"/>
      <c r="N616" s="8"/>
      <c r="P616" s="8"/>
      <c r="Q616" s="8"/>
    </row>
    <row r="617" spans="12:17" ht="20.25" customHeight="1" x14ac:dyDescent="0.15">
      <c r="L617" s="8"/>
      <c r="N617" s="8"/>
      <c r="P617" s="8"/>
      <c r="Q617" s="8"/>
    </row>
    <row r="621" spans="12:17" x14ac:dyDescent="0.15">
      <c r="L621" s="8"/>
      <c r="N621" s="8"/>
      <c r="P621" s="8"/>
      <c r="Q621" s="8"/>
    </row>
  </sheetData>
  <mergeCells count="5">
    <mergeCell ref="AR3:AS3"/>
    <mergeCell ref="D3:E3"/>
    <mergeCell ref="N3:O3"/>
    <mergeCell ref="X3:Y3"/>
    <mergeCell ref="AH3:AI3"/>
  </mergeCells>
  <phoneticPr fontId="1"/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colBreaks count="1" manualBreakCount="1">
    <brk id="1" min="2" max="500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  <pageSetUpPr fitToPage="1"/>
  </sheetPr>
  <dimension ref="A1:BK617"/>
  <sheetViews>
    <sheetView zoomScaleNormal="100" workbookViewId="0">
      <pane xSplit="1" ySplit="5" topLeftCell="AH22" activePane="bottomRight" state="frozen"/>
      <selection pane="topRight" activeCell="C1" sqref="C1"/>
      <selection pane="bottomLeft" activeCell="A5" sqref="A5"/>
      <selection pane="bottomRight" sqref="A1:BG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70</v>
      </c>
      <c r="B1" s="132" t="s">
        <v>71</v>
      </c>
      <c r="C1" s="132"/>
      <c r="D1" s="156"/>
      <c r="E1" s="156"/>
      <c r="F1" s="156"/>
    </row>
    <row r="2" spans="1:63" ht="26.25" customHeight="1" x14ac:dyDescent="0.15">
      <c r="I2" s="25" t="s">
        <v>46</v>
      </c>
      <c r="S2" s="25" t="s">
        <v>27</v>
      </c>
      <c r="AC2" s="25" t="s">
        <v>28</v>
      </c>
      <c r="AM2" s="25" t="s">
        <v>47</v>
      </c>
      <c r="AW2" s="25" t="s">
        <v>28</v>
      </c>
      <c r="BG2" s="25" t="s">
        <v>27</v>
      </c>
    </row>
    <row r="3" spans="1:63" ht="18.75" customHeight="1" x14ac:dyDescent="0.15">
      <c r="B3" s="109" t="s">
        <v>39</v>
      </c>
      <c r="C3" s="109"/>
      <c r="D3" s="202" t="s">
        <v>21</v>
      </c>
      <c r="E3" s="202"/>
      <c r="F3" s="202"/>
      <c r="G3" s="108"/>
      <c r="H3" s="104"/>
      <c r="I3" s="104"/>
      <c r="J3" s="104"/>
      <c r="L3" s="109" t="s">
        <v>41</v>
      </c>
      <c r="M3" s="109"/>
      <c r="N3" s="202" t="s">
        <v>21</v>
      </c>
      <c r="O3" s="202"/>
      <c r="P3" s="202"/>
      <c r="Q3" s="10"/>
      <c r="R3" s="104"/>
      <c r="S3" s="104"/>
      <c r="T3" s="25"/>
      <c r="U3" s="11"/>
      <c r="V3" s="109" t="s">
        <v>42</v>
      </c>
      <c r="W3" s="109"/>
      <c r="X3" s="202" t="s">
        <v>21</v>
      </c>
      <c r="Y3" s="202"/>
      <c r="Z3" s="202"/>
      <c r="AA3" s="10"/>
      <c r="AB3" s="104"/>
      <c r="AC3" s="104"/>
      <c r="AF3" s="109" t="s">
        <v>43</v>
      </c>
      <c r="AG3" s="109"/>
      <c r="AH3" s="202" t="s">
        <v>21</v>
      </c>
      <c r="AI3" s="202"/>
      <c r="AJ3" s="202"/>
      <c r="AK3" s="10"/>
      <c r="AL3" s="104"/>
      <c r="AM3" s="104"/>
      <c r="AN3" s="25"/>
      <c r="AP3" s="109" t="s">
        <v>44</v>
      </c>
      <c r="AQ3" s="109"/>
      <c r="AR3" s="202" t="s">
        <v>21</v>
      </c>
      <c r="AS3" s="202"/>
      <c r="AT3" s="202"/>
      <c r="AU3" s="10"/>
      <c r="AV3" s="104"/>
      <c r="AW3" s="104"/>
      <c r="AZ3" s="109" t="s">
        <v>45</v>
      </c>
      <c r="BA3" s="109"/>
      <c r="BB3" s="202" t="s">
        <v>21</v>
      </c>
      <c r="BC3" s="202"/>
      <c r="BD3" s="202"/>
      <c r="BE3" s="10"/>
      <c r="BF3" s="104"/>
      <c r="BG3" s="104"/>
    </row>
    <row r="4" spans="1:63" ht="29.25" customHeight="1" x14ac:dyDescent="0.15">
      <c r="A4" s="4"/>
      <c r="B4" s="38" t="s">
        <v>4</v>
      </c>
      <c r="C4" s="33" t="s">
        <v>78</v>
      </c>
      <c r="D4" s="35" t="s">
        <v>5</v>
      </c>
      <c r="E4" s="133" t="s">
        <v>6</v>
      </c>
      <c r="F4" s="35" t="s">
        <v>7</v>
      </c>
      <c r="G4" s="133" t="s">
        <v>8</v>
      </c>
      <c r="H4" s="35" t="s">
        <v>9</v>
      </c>
      <c r="I4" s="133" t="s">
        <v>72</v>
      </c>
      <c r="J4" s="39" t="s">
        <v>73</v>
      </c>
      <c r="K4" s="9"/>
      <c r="L4" s="40" t="s">
        <v>4</v>
      </c>
      <c r="M4" s="40" t="s">
        <v>78</v>
      </c>
      <c r="N4" s="48" t="s">
        <v>5</v>
      </c>
      <c r="O4" s="48" t="s">
        <v>6</v>
      </c>
      <c r="P4" s="48" t="s">
        <v>7</v>
      </c>
      <c r="Q4" s="48" t="s">
        <v>8</v>
      </c>
      <c r="R4" s="41" t="s">
        <v>13</v>
      </c>
      <c r="S4" s="125" t="s">
        <v>14</v>
      </c>
      <c r="T4" s="41" t="s">
        <v>17</v>
      </c>
      <c r="U4" s="30"/>
      <c r="V4" s="53" t="s">
        <v>4</v>
      </c>
      <c r="W4" s="53" t="s">
        <v>78</v>
      </c>
      <c r="X4" s="61" t="s">
        <v>5</v>
      </c>
      <c r="Y4" s="61" t="s">
        <v>6</v>
      </c>
      <c r="Z4" s="61" t="s">
        <v>7</v>
      </c>
      <c r="AA4" s="61" t="s">
        <v>8</v>
      </c>
      <c r="AB4" s="54" t="s">
        <v>13</v>
      </c>
      <c r="AC4" s="126" t="s">
        <v>14</v>
      </c>
      <c r="AD4" s="54" t="s">
        <v>17</v>
      </c>
      <c r="AE4" s="30"/>
      <c r="AF4" s="65" t="s">
        <v>4</v>
      </c>
      <c r="AG4" s="65" t="s">
        <v>78</v>
      </c>
      <c r="AH4" s="73" t="s">
        <v>5</v>
      </c>
      <c r="AI4" s="73" t="s">
        <v>6</v>
      </c>
      <c r="AJ4" s="73" t="s">
        <v>7</v>
      </c>
      <c r="AK4" s="73" t="s">
        <v>8</v>
      </c>
      <c r="AL4" s="66" t="s">
        <v>13</v>
      </c>
      <c r="AM4" s="127" t="s">
        <v>14</v>
      </c>
      <c r="AN4" s="66" t="s">
        <v>17</v>
      </c>
      <c r="AO4" s="9"/>
      <c r="AP4" s="76" t="s">
        <v>4</v>
      </c>
      <c r="AQ4" s="76" t="s">
        <v>78</v>
      </c>
      <c r="AR4" s="84" t="s">
        <v>5</v>
      </c>
      <c r="AS4" s="84" t="s">
        <v>6</v>
      </c>
      <c r="AT4" s="84" t="s">
        <v>7</v>
      </c>
      <c r="AU4" s="84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87" t="s">
        <v>78</v>
      </c>
      <c r="BB4" s="95" t="s">
        <v>5</v>
      </c>
      <c r="BC4" s="95" t="s">
        <v>6</v>
      </c>
      <c r="BD4" s="95" t="s">
        <v>7</v>
      </c>
      <c r="BE4" s="95" t="s">
        <v>8</v>
      </c>
      <c r="BF4" s="88" t="s">
        <v>13</v>
      </c>
      <c r="BG4" s="88" t="s">
        <v>14</v>
      </c>
      <c r="BH4" s="88" t="s">
        <v>17</v>
      </c>
    </row>
    <row r="5" spans="1:63" ht="24" customHeight="1" x14ac:dyDescent="0.15">
      <c r="B5" s="32" t="s">
        <v>37</v>
      </c>
      <c r="C5" s="105" t="s">
        <v>79</v>
      </c>
      <c r="D5" s="196" t="s">
        <v>87</v>
      </c>
      <c r="E5" s="33" t="s">
        <v>1</v>
      </c>
      <c r="F5" s="110" t="s">
        <v>16</v>
      </c>
      <c r="G5" s="34" t="s">
        <v>10</v>
      </c>
      <c r="H5" s="105" t="s">
        <v>2</v>
      </c>
      <c r="I5" s="105" t="s">
        <v>34</v>
      </c>
      <c r="J5" s="33" t="s">
        <v>3</v>
      </c>
      <c r="K5" s="31"/>
      <c r="L5" s="42" t="s">
        <v>36</v>
      </c>
      <c r="M5" s="111" t="s">
        <v>79</v>
      </c>
      <c r="N5" s="197" t="s">
        <v>87</v>
      </c>
      <c r="O5" s="43" t="s">
        <v>1</v>
      </c>
      <c r="P5" s="112" t="s">
        <v>32</v>
      </c>
      <c r="Q5" s="45" t="s">
        <v>10</v>
      </c>
      <c r="R5" s="103" t="s">
        <v>2</v>
      </c>
      <c r="S5" s="48" t="s">
        <v>34</v>
      </c>
      <c r="T5" s="46" t="s">
        <v>3</v>
      </c>
      <c r="U5" s="30"/>
      <c r="V5" s="55" t="s">
        <v>36</v>
      </c>
      <c r="W5" s="129" t="s">
        <v>79</v>
      </c>
      <c r="X5" s="198" t="s">
        <v>87</v>
      </c>
      <c r="Y5" s="56" t="s">
        <v>1</v>
      </c>
      <c r="Z5" s="115" t="s">
        <v>32</v>
      </c>
      <c r="AA5" s="58" t="s">
        <v>10</v>
      </c>
      <c r="AB5" s="102" t="s">
        <v>2</v>
      </c>
      <c r="AC5" s="61" t="s">
        <v>34</v>
      </c>
      <c r="AD5" s="59" t="s">
        <v>3</v>
      </c>
      <c r="AE5" s="30"/>
      <c r="AF5" s="67" t="s">
        <v>36</v>
      </c>
      <c r="AG5" s="139" t="s">
        <v>79</v>
      </c>
      <c r="AH5" s="199" t="s">
        <v>87</v>
      </c>
      <c r="AI5" s="68" t="s">
        <v>1</v>
      </c>
      <c r="AJ5" s="118" t="s">
        <v>32</v>
      </c>
      <c r="AK5" s="70" t="s">
        <v>10</v>
      </c>
      <c r="AL5" s="101" t="s">
        <v>2</v>
      </c>
      <c r="AM5" s="73" t="s">
        <v>34</v>
      </c>
      <c r="AN5" s="71" t="s">
        <v>3</v>
      </c>
      <c r="AO5" s="9"/>
      <c r="AP5" s="78" t="s">
        <v>36</v>
      </c>
      <c r="AQ5" s="141" t="s">
        <v>79</v>
      </c>
      <c r="AR5" s="200" t="s">
        <v>87</v>
      </c>
      <c r="AS5" s="79" t="s">
        <v>1</v>
      </c>
      <c r="AT5" s="120" t="s">
        <v>32</v>
      </c>
      <c r="AU5" s="81" t="s">
        <v>10</v>
      </c>
      <c r="AV5" s="100" t="s">
        <v>2</v>
      </c>
      <c r="AW5" s="84" t="s">
        <v>34</v>
      </c>
      <c r="AX5" s="82" t="s">
        <v>3</v>
      </c>
      <c r="AY5" s="4"/>
      <c r="AZ5" s="89" t="s">
        <v>36</v>
      </c>
      <c r="BA5" s="155" t="s">
        <v>79</v>
      </c>
      <c r="BB5" s="201" t="s">
        <v>87</v>
      </c>
      <c r="BC5" s="90" t="s">
        <v>1</v>
      </c>
      <c r="BD5" s="122" t="s">
        <v>32</v>
      </c>
      <c r="BE5" s="92" t="s">
        <v>10</v>
      </c>
      <c r="BF5" s="99" t="s">
        <v>2</v>
      </c>
      <c r="BG5" s="95" t="s">
        <v>34</v>
      </c>
      <c r="BH5" s="93" t="s">
        <v>3</v>
      </c>
    </row>
    <row r="6" spans="1:63" ht="21" customHeight="1" x14ac:dyDescent="0.15">
      <c r="A6" s="21"/>
      <c r="B6" s="35">
        <v>1</v>
      </c>
      <c r="C6" s="35"/>
      <c r="D6" s="35"/>
      <c r="E6" s="35">
        <v>1</v>
      </c>
      <c r="F6" s="35"/>
      <c r="G6" s="182"/>
      <c r="H6" s="35"/>
      <c r="I6" s="35" t="str">
        <f>IF(G6&gt;=90,"金",IF(G6&gt;=70,"銀",IF(G6&gt;=50,"銅","")))</f>
        <v/>
      </c>
      <c r="J6" s="35" t="e">
        <f>RANK(テーブル59[[#This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184"/>
      <c r="R6" s="48"/>
      <c r="S6" s="48" t="str">
        <f>IF(Q6&gt;=120,"金",IF(Q6&gt;=100,"銀",IF(Q6&gt;=80,"銅","")))</f>
        <v/>
      </c>
      <c r="T6" s="48" t="e">
        <f>RANK(テーブル610[[#This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185">
        <f ca="1">ROUND(AA6:AA25,0.01)</f>
        <v>0</v>
      </c>
      <c r="AB6" s="61"/>
      <c r="AC6" s="61" t="str">
        <f ca="1">IF(AA6&gt;=100,"金",IF(AA6&gt;=80,"銀",IF(AA6&gt;=60,"銅","")))</f>
        <v/>
      </c>
      <c r="AD6" s="61" t="e">
        <f ca="1">RANK(テーブル64611[[#This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186">
        <f ca="1">ROUND(AK6:AK25,0.01)</f>
        <v>0</v>
      </c>
      <c r="AL6" s="73"/>
      <c r="AM6" s="73" t="str">
        <f ca="1">IF(AK6&gt;=120,"金",IF(AK6&gt;=100,"銀",IF(AK6&gt;=80,"銅","")))</f>
        <v/>
      </c>
      <c r="AN6" s="73" t="e">
        <f ca="1">RANK(テーブル6464745[[#This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187">
        <f ca="1">ROUND(AU6:AU25,0.01)</f>
        <v>0</v>
      </c>
      <c r="AV6" s="84"/>
      <c r="AW6" s="84" t="str">
        <f ca="1">IF(AU6&gt;=100,"金",IF(AU6&gt;=80,"銀",IF(AU6&gt;=60,"銅","")))</f>
        <v/>
      </c>
      <c r="AX6" s="84" t="e">
        <f ca="1">RANK(テーブル646474850[[#This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188">
        <f ca="1">ROUND(BE6:BE25,0.01)</f>
        <v>0</v>
      </c>
      <c r="BF6" s="95"/>
      <c r="BG6" s="95" t="str">
        <f ca="1">IF(BE6&gt;=120,"金",IF(BE6&gt;=100,"銀",IF(BE6&gt;=80,"銅","")))</f>
        <v/>
      </c>
      <c r="BH6" s="95" t="e">
        <f ca="1">RANK(テーブル646474850[[#This Row],[列5]],$BE$6:$BE$62,0)</f>
        <v>#N/A</v>
      </c>
      <c r="BI6" s="11"/>
      <c r="BJ6" s="11"/>
      <c r="BK6" s="11"/>
    </row>
    <row r="7" spans="1:63" ht="21" customHeight="1" x14ac:dyDescent="0.15">
      <c r="A7" s="21"/>
      <c r="B7" s="35">
        <v>2</v>
      </c>
      <c r="C7" s="35"/>
      <c r="D7" s="35"/>
      <c r="E7" s="35">
        <v>1</v>
      </c>
      <c r="F7" s="35"/>
      <c r="G7" s="182"/>
      <c r="H7" s="35"/>
      <c r="I7" s="36" t="str">
        <f>IF(G7&gt;=90,"金",IF(G7&gt;=70,"銀",IF(G7&gt;=50,"銅","")))</f>
        <v/>
      </c>
      <c r="J7" s="35" t="e">
        <f>RANK(テーブル59[[#This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184"/>
      <c r="R7" s="48"/>
      <c r="S7" s="48" t="str">
        <f t="shared" ref="S7:S61" si="0">IF(Q7&gt;=120,"金",IF(Q7&gt;=100,"銀",IF(Q7&gt;=80,"銅","")))</f>
        <v/>
      </c>
      <c r="T7" s="48" t="e">
        <f>RANK(テーブル610[[#This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185"/>
      <c r="AB7" s="61"/>
      <c r="AC7" s="61" t="str">
        <f t="shared" ref="AC7:AC61" si="1">IF(AA7&gt;=100,"金",IF(AA7&gt;=80,"銀",IF(AA7&gt;=60,"銅","")))</f>
        <v/>
      </c>
      <c r="AD7" s="61" t="e">
        <f ca="1">RANK(テーブル64611[[#This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186"/>
      <c r="AL7" s="73"/>
      <c r="AM7" s="73" t="str">
        <f t="shared" ref="AM7:AM61" si="2">IF(AK7&gt;=120,"金",IF(AK7&gt;=100,"銀",IF(AK7&gt;=80,"銅","")))</f>
        <v/>
      </c>
      <c r="AN7" s="73" t="e">
        <f ca="1">RANK(テーブル6464745[[#This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187"/>
      <c r="AV7" s="84"/>
      <c r="AW7" s="84" t="str">
        <f t="shared" ref="AW7:AW62" si="3">IF(AU7&gt;=100,"金",IF(AU7&gt;=80,"銀",IF(AU7&gt;=60,"銅","")))</f>
        <v/>
      </c>
      <c r="AX7" s="84" t="e">
        <f ca="1">RANK(テーブル646474850[[#This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188"/>
      <c r="BF7" s="95"/>
      <c r="BG7" s="95" t="str">
        <f t="shared" ref="BG7:BG62" si="4">IF(BE7&gt;=120,"金",IF(BE7&gt;=100,"銀",IF(BE7&gt;=80,"銅","")))</f>
        <v/>
      </c>
      <c r="BH7" s="95" t="e">
        <f ca="1">RANK(テーブル646474850[[#This Row],[列5]],$AU$6:$AU$62,0)</f>
        <v>#N/A</v>
      </c>
      <c r="BI7" s="11"/>
      <c r="BJ7" s="11"/>
      <c r="BK7" s="11"/>
    </row>
    <row r="8" spans="1:63" ht="21" customHeight="1" x14ac:dyDescent="0.15">
      <c r="A8" s="21"/>
      <c r="B8" s="35">
        <v>3</v>
      </c>
      <c r="C8" s="35"/>
      <c r="D8" s="35"/>
      <c r="E8" s="35">
        <v>1</v>
      </c>
      <c r="F8" s="35"/>
      <c r="G8" s="182"/>
      <c r="H8" s="35"/>
      <c r="I8" s="36" t="str">
        <f t="shared" ref="I8:I9" si="5">IF(G8&gt;=90,"金",IF(G8&gt;=70,"銀",IF(G8&gt;=50,"銅","")))</f>
        <v/>
      </c>
      <c r="J8" s="35" t="e">
        <f>RANK(テーブル59[[#This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184"/>
      <c r="R8" s="48"/>
      <c r="S8" s="48" t="str">
        <f t="shared" si="0"/>
        <v/>
      </c>
      <c r="T8" s="48" t="e">
        <f>RANK(テーブル610[[#This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185"/>
      <c r="AB8" s="61"/>
      <c r="AC8" s="61" t="str">
        <f t="shared" si="1"/>
        <v/>
      </c>
      <c r="AD8" s="61" t="e">
        <f ca="1">RANK(テーブル64611[[#This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186"/>
      <c r="AL8" s="73"/>
      <c r="AM8" s="73" t="str">
        <f t="shared" si="2"/>
        <v/>
      </c>
      <c r="AN8" s="73" t="e">
        <f ca="1">RANK(テーブル6464745[[#This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187"/>
      <c r="AV8" s="84"/>
      <c r="AW8" s="84" t="str">
        <f t="shared" si="3"/>
        <v/>
      </c>
      <c r="AX8" s="84" t="e">
        <f ca="1">RANK(テーブル646474850[[#This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188"/>
      <c r="BF8" s="95"/>
      <c r="BG8" s="95" t="str">
        <f t="shared" si="4"/>
        <v/>
      </c>
      <c r="BH8" s="95" t="e">
        <f ca="1">RANK(テーブル646474850[[#This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182"/>
      <c r="H9" s="35"/>
      <c r="I9" s="36" t="str">
        <f t="shared" si="5"/>
        <v/>
      </c>
      <c r="J9" s="35" t="e">
        <f>RANK(テーブル59[[#This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184"/>
      <c r="R9" s="48"/>
      <c r="S9" s="48" t="str">
        <f t="shared" si="0"/>
        <v/>
      </c>
      <c r="T9" s="48" t="e">
        <f>RANK(テーブル610[[#This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185"/>
      <c r="AB9" s="61"/>
      <c r="AC9" s="61" t="str">
        <f t="shared" si="1"/>
        <v/>
      </c>
      <c r="AD9" s="61" t="e">
        <f ca="1">RANK(テーブル64611[[#This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186"/>
      <c r="AL9" s="73"/>
      <c r="AM9" s="73" t="str">
        <f t="shared" si="2"/>
        <v/>
      </c>
      <c r="AN9" s="73" t="e">
        <f ca="1">RANK(テーブル6464745[[#This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187"/>
      <c r="AV9" s="84"/>
      <c r="AW9" s="84" t="str">
        <f t="shared" si="3"/>
        <v/>
      </c>
      <c r="AX9" s="84" t="e">
        <f ca="1">RANK(テーブル646474850[[#This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188"/>
      <c r="BF9" s="95"/>
      <c r="BG9" s="95" t="str">
        <f t="shared" si="4"/>
        <v/>
      </c>
      <c r="BH9" s="95" t="e">
        <f ca="1">RANK(テーブル646474850[[#This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182"/>
      <c r="H10" s="35"/>
      <c r="I10" s="36" t="str">
        <f t="shared" ref="I10:I62" si="6">IF(G10&gt;=900,"金",IF(G10&gt;=700,"銀",IF(G10&gt;=50,"銅","")))</f>
        <v/>
      </c>
      <c r="J10" s="35" t="e">
        <f>RANK(テーブル59[[#This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184"/>
      <c r="R10" s="48"/>
      <c r="S10" s="48" t="str">
        <f t="shared" si="0"/>
        <v/>
      </c>
      <c r="T10" s="48" t="e">
        <f>RANK(テーブル610[[#This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185"/>
      <c r="AB10" s="61"/>
      <c r="AC10" s="61" t="str">
        <f t="shared" si="1"/>
        <v/>
      </c>
      <c r="AD10" s="61" t="e">
        <f ca="1">RANK(テーブル64611[[#This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186"/>
      <c r="AL10" s="73"/>
      <c r="AM10" s="73" t="str">
        <f t="shared" si="2"/>
        <v/>
      </c>
      <c r="AN10" s="73" t="e">
        <f ca="1">RANK(テーブル6464745[[#This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187"/>
      <c r="AV10" s="84"/>
      <c r="AW10" s="84" t="str">
        <f t="shared" si="3"/>
        <v/>
      </c>
      <c r="AX10" s="84" t="e">
        <f ca="1">RANK(テーブル646474850[[#This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188"/>
      <c r="BF10" s="95"/>
      <c r="BG10" s="95" t="str">
        <f t="shared" si="4"/>
        <v/>
      </c>
      <c r="BH10" s="95" t="e">
        <f ca="1">RANK(テーブル646474850[[#This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183"/>
      <c r="H11" s="37"/>
      <c r="I11" s="36" t="str">
        <f t="shared" si="6"/>
        <v/>
      </c>
      <c r="J11" s="35" t="e">
        <f>RANK(テーブル59[[#This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184"/>
      <c r="R11" s="48"/>
      <c r="S11" s="48" t="str">
        <f t="shared" si="0"/>
        <v/>
      </c>
      <c r="T11" s="48" t="e">
        <f>RANK(テーブル610[[#This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185"/>
      <c r="AB11" s="61"/>
      <c r="AC11" s="61" t="str">
        <f t="shared" si="1"/>
        <v/>
      </c>
      <c r="AD11" s="61" t="e">
        <f ca="1">RANK(テーブル64611[[#This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186"/>
      <c r="AL11" s="73"/>
      <c r="AM11" s="73" t="str">
        <f t="shared" si="2"/>
        <v/>
      </c>
      <c r="AN11" s="73" t="e">
        <f ca="1">RANK(テーブル6464745[[#This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187"/>
      <c r="AV11" s="84"/>
      <c r="AW11" s="84" t="str">
        <f t="shared" si="3"/>
        <v/>
      </c>
      <c r="AX11" s="84" t="e">
        <f ca="1">RANK(テーブル646474850[[#This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188"/>
      <c r="BF11" s="95"/>
      <c r="BG11" s="95" t="str">
        <f t="shared" si="4"/>
        <v/>
      </c>
      <c r="BH11" s="95" t="e">
        <f ca="1">RANK(テーブル646474850[[#This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182"/>
      <c r="H12" s="35"/>
      <c r="I12" s="36" t="str">
        <f t="shared" si="6"/>
        <v/>
      </c>
      <c r="J12" s="35" t="e">
        <f>RANK(テーブル59[[#This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184"/>
      <c r="R12" s="48"/>
      <c r="S12" s="48" t="str">
        <f t="shared" si="0"/>
        <v/>
      </c>
      <c r="T12" s="48" t="e">
        <f>RANK(テーブル610[[#This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185"/>
      <c r="AB12" s="61"/>
      <c r="AC12" s="61" t="str">
        <f t="shared" si="1"/>
        <v/>
      </c>
      <c r="AD12" s="61" t="e">
        <f ca="1">RANK(テーブル64611[[#This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186"/>
      <c r="AL12" s="73"/>
      <c r="AM12" s="73" t="str">
        <f t="shared" si="2"/>
        <v/>
      </c>
      <c r="AN12" s="73" t="e">
        <f ca="1">RANK(テーブル6464745[[#This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187"/>
      <c r="AV12" s="84"/>
      <c r="AW12" s="84" t="str">
        <f t="shared" si="3"/>
        <v/>
      </c>
      <c r="AX12" s="84" t="e">
        <f ca="1">RANK(テーブル646474850[[#This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188"/>
      <c r="BF12" s="95"/>
      <c r="BG12" s="95" t="str">
        <f t="shared" si="4"/>
        <v/>
      </c>
      <c r="BH12" s="95" t="e">
        <f ca="1">RANK(テーブル646474850[[#This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182"/>
      <c r="H13" s="35"/>
      <c r="I13" s="36" t="str">
        <f t="shared" si="6"/>
        <v/>
      </c>
      <c r="J13" s="35" t="e">
        <f>RANK(テーブル59[[#This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184"/>
      <c r="R13" s="48"/>
      <c r="S13" s="48" t="str">
        <f t="shared" si="0"/>
        <v/>
      </c>
      <c r="T13" s="48" t="e">
        <f>RANK(テーブル610[[#This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185"/>
      <c r="AB13" s="61"/>
      <c r="AC13" s="61" t="str">
        <f t="shared" si="1"/>
        <v/>
      </c>
      <c r="AD13" s="61" t="e">
        <f ca="1">RANK(テーブル64611[[#This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186"/>
      <c r="AL13" s="73"/>
      <c r="AM13" s="73" t="str">
        <f t="shared" si="2"/>
        <v/>
      </c>
      <c r="AN13" s="73" t="e">
        <f ca="1">RANK(テーブル6464745[[#This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187"/>
      <c r="AV13" s="84"/>
      <c r="AW13" s="84" t="str">
        <f t="shared" si="3"/>
        <v/>
      </c>
      <c r="AX13" s="84" t="e">
        <f ca="1">RANK(テーブル646474850[[#This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188"/>
      <c r="BF13" s="95"/>
      <c r="BG13" s="95" t="str">
        <f t="shared" si="4"/>
        <v/>
      </c>
      <c r="BH13" s="95" t="e">
        <f ca="1">RANK(テーブル646474850[[#This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183"/>
      <c r="H14" s="37"/>
      <c r="I14" s="36" t="str">
        <f t="shared" si="6"/>
        <v/>
      </c>
      <c r="J14" s="35" t="e">
        <f>RANK(テーブル59[[#This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184"/>
      <c r="R14" s="48"/>
      <c r="S14" s="48" t="str">
        <f t="shared" si="0"/>
        <v/>
      </c>
      <c r="T14" s="48" t="e">
        <f>RANK(テーブル610[[#This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185"/>
      <c r="AB14" s="61"/>
      <c r="AC14" s="61" t="str">
        <f t="shared" si="1"/>
        <v/>
      </c>
      <c r="AD14" s="61" t="e">
        <f ca="1">RANK(テーブル64611[[#This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186"/>
      <c r="AL14" s="73"/>
      <c r="AM14" s="73" t="str">
        <f t="shared" si="2"/>
        <v/>
      </c>
      <c r="AN14" s="73" t="e">
        <f ca="1">RANK(テーブル6464745[[#This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187"/>
      <c r="AV14" s="84"/>
      <c r="AW14" s="84" t="str">
        <f t="shared" si="3"/>
        <v/>
      </c>
      <c r="AX14" s="84" t="e">
        <f ca="1">RANK(テーブル646474850[[#This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188"/>
      <c r="BF14" s="95"/>
      <c r="BG14" s="95" t="str">
        <f t="shared" si="4"/>
        <v/>
      </c>
      <c r="BH14" s="95" t="e">
        <f ca="1">RANK(テーブル646474850[[#This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182"/>
      <c r="H15" s="35"/>
      <c r="I15" s="36" t="str">
        <f t="shared" si="6"/>
        <v/>
      </c>
      <c r="J15" s="35" t="e">
        <f>RANK(テーブル59[[#This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184"/>
      <c r="R15" s="48"/>
      <c r="S15" s="48" t="str">
        <f t="shared" si="0"/>
        <v/>
      </c>
      <c r="T15" s="48" t="e">
        <f>RANK(テーブル610[[#This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185"/>
      <c r="AB15" s="61"/>
      <c r="AC15" s="61" t="str">
        <f t="shared" si="1"/>
        <v/>
      </c>
      <c r="AD15" s="61" t="e">
        <f ca="1">RANK(テーブル64611[[#This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186"/>
      <c r="AL15" s="73"/>
      <c r="AM15" s="73" t="str">
        <f t="shared" si="2"/>
        <v/>
      </c>
      <c r="AN15" s="73" t="e">
        <f ca="1">RANK(テーブル6464745[[#This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187"/>
      <c r="AV15" s="84"/>
      <c r="AW15" s="84" t="str">
        <f t="shared" si="3"/>
        <v/>
      </c>
      <c r="AX15" s="84" t="e">
        <f ca="1">RANK(テーブル646474850[[#This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188"/>
      <c r="BF15" s="95"/>
      <c r="BG15" s="95" t="str">
        <f t="shared" si="4"/>
        <v/>
      </c>
      <c r="BH15" s="95" t="e">
        <f ca="1">RANK(テーブル646474850[[#This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182"/>
      <c r="H16" s="35"/>
      <c r="I16" s="36" t="str">
        <f t="shared" si="6"/>
        <v/>
      </c>
      <c r="J16" s="35" t="e">
        <f>RANK(テーブル59[[#This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184"/>
      <c r="R16" s="48"/>
      <c r="S16" s="48" t="str">
        <f t="shared" si="0"/>
        <v/>
      </c>
      <c r="T16" s="48" t="e">
        <f>RANK(テーブル610[[#This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185"/>
      <c r="AB16" s="61"/>
      <c r="AC16" s="61" t="str">
        <f t="shared" si="1"/>
        <v/>
      </c>
      <c r="AD16" s="61" t="e">
        <f ca="1">RANK(テーブル64611[[#This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186"/>
      <c r="AL16" s="73"/>
      <c r="AM16" s="73" t="str">
        <f t="shared" si="2"/>
        <v/>
      </c>
      <c r="AN16" s="73" t="e">
        <f ca="1">RANK(テーブル6464745[[#This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187"/>
      <c r="AV16" s="84"/>
      <c r="AW16" s="84" t="str">
        <f t="shared" si="3"/>
        <v/>
      </c>
      <c r="AX16" s="84" t="e">
        <f ca="1">RANK(テーブル646474850[[#This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188"/>
      <c r="BF16" s="95"/>
      <c r="BG16" s="95" t="str">
        <f t="shared" si="4"/>
        <v/>
      </c>
      <c r="BH16" s="95" t="e">
        <f ca="1">RANK(テーブル646474850[[#This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182"/>
      <c r="H17" s="35"/>
      <c r="I17" s="36" t="str">
        <f t="shared" si="6"/>
        <v/>
      </c>
      <c r="J17" s="35" t="e">
        <f>RANK(テーブル59[[#This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184"/>
      <c r="R17" s="48"/>
      <c r="S17" s="48" t="str">
        <f t="shared" si="0"/>
        <v/>
      </c>
      <c r="T17" s="48" t="e">
        <f>RANK(テーブル610[[#This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185"/>
      <c r="AB17" s="61"/>
      <c r="AC17" s="61" t="str">
        <f t="shared" si="1"/>
        <v/>
      </c>
      <c r="AD17" s="61" t="e">
        <f ca="1">RANK(テーブル64611[[#This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186"/>
      <c r="AL17" s="73"/>
      <c r="AM17" s="73" t="str">
        <f t="shared" si="2"/>
        <v/>
      </c>
      <c r="AN17" s="73" t="e">
        <f ca="1">RANK(テーブル6464745[[#This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187"/>
      <c r="AV17" s="84"/>
      <c r="AW17" s="84" t="str">
        <f t="shared" si="3"/>
        <v/>
      </c>
      <c r="AX17" s="84" t="e">
        <f ca="1">RANK(テーブル646474850[[#This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188"/>
      <c r="BF17" s="95"/>
      <c r="BG17" s="95" t="str">
        <f t="shared" si="4"/>
        <v/>
      </c>
      <c r="BH17" s="95" t="e">
        <f ca="1">RANK(テーブル646474850[[#This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182"/>
      <c r="H18" s="35"/>
      <c r="I18" s="36" t="str">
        <f t="shared" si="6"/>
        <v/>
      </c>
      <c r="J18" s="35" t="e">
        <f>RANK(テーブル59[[#This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184"/>
      <c r="R18" s="48"/>
      <c r="S18" s="48" t="str">
        <f t="shared" si="0"/>
        <v/>
      </c>
      <c r="T18" s="48" t="e">
        <f>RANK(テーブル610[[#This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185"/>
      <c r="AB18" s="61"/>
      <c r="AC18" s="61" t="str">
        <f t="shared" si="1"/>
        <v/>
      </c>
      <c r="AD18" s="61" t="e">
        <f ca="1">RANK(テーブル64611[[#This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186"/>
      <c r="AL18" s="73"/>
      <c r="AM18" s="73" t="str">
        <f t="shared" si="2"/>
        <v/>
      </c>
      <c r="AN18" s="73" t="e">
        <f ca="1">RANK(テーブル6464745[[#This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187"/>
      <c r="AV18" s="84"/>
      <c r="AW18" s="84" t="str">
        <f t="shared" si="3"/>
        <v/>
      </c>
      <c r="AX18" s="84" t="e">
        <f ca="1">RANK(テーブル646474850[[#This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188"/>
      <c r="BF18" s="95"/>
      <c r="BG18" s="95" t="str">
        <f t="shared" si="4"/>
        <v/>
      </c>
      <c r="BH18" s="95" t="e">
        <f ca="1">RANK(テーブル646474850[[#This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183"/>
      <c r="H19" s="37"/>
      <c r="I19" s="36" t="str">
        <f t="shared" si="6"/>
        <v/>
      </c>
      <c r="J19" s="35" t="e">
        <f>RANK(テーブル59[[#This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184"/>
      <c r="R19" s="48"/>
      <c r="S19" s="48" t="str">
        <f t="shared" si="0"/>
        <v/>
      </c>
      <c r="T19" s="48" t="e">
        <f>RANK(テーブル610[[#This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185"/>
      <c r="AB19" s="61"/>
      <c r="AC19" s="61" t="str">
        <f t="shared" si="1"/>
        <v/>
      </c>
      <c r="AD19" s="61" t="e">
        <f ca="1">RANK(テーブル64611[[#This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186"/>
      <c r="AL19" s="73"/>
      <c r="AM19" s="73" t="str">
        <f t="shared" si="2"/>
        <v/>
      </c>
      <c r="AN19" s="73" t="e">
        <f ca="1">RANK(テーブル6464745[[#This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187"/>
      <c r="AV19" s="84"/>
      <c r="AW19" s="84" t="str">
        <f t="shared" si="3"/>
        <v/>
      </c>
      <c r="AX19" s="84" t="e">
        <f ca="1">RANK(テーブル646474850[[#This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188"/>
      <c r="BF19" s="95"/>
      <c r="BG19" s="95" t="str">
        <f t="shared" si="4"/>
        <v/>
      </c>
      <c r="BH19" s="95" t="e">
        <f ca="1">RANK(テーブル646474850[[#This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182"/>
      <c r="H20" s="35"/>
      <c r="I20" s="36" t="str">
        <f t="shared" si="6"/>
        <v/>
      </c>
      <c r="J20" s="35" t="e">
        <f>RANK(テーブル59[[#This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184"/>
      <c r="R20" s="48"/>
      <c r="S20" s="48" t="str">
        <f t="shared" si="0"/>
        <v/>
      </c>
      <c r="T20" s="48" t="e">
        <f>RANK(テーブル610[[#This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185"/>
      <c r="AB20" s="61"/>
      <c r="AC20" s="61" t="str">
        <f t="shared" si="1"/>
        <v/>
      </c>
      <c r="AD20" s="61" t="e">
        <f ca="1">RANK(テーブル64611[[#This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186"/>
      <c r="AL20" s="73"/>
      <c r="AM20" s="73" t="str">
        <f>IF(AK20&gt;=120,"金",IF(AK20&gt;=100,"銀",IF(AK20&gt;=80,"銅","")))</f>
        <v/>
      </c>
      <c r="AN20" s="73" t="e">
        <f ca="1">RANK(テーブル6464745[[#This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187"/>
      <c r="AV20" s="84"/>
      <c r="AW20" s="84" t="str">
        <f t="shared" si="3"/>
        <v/>
      </c>
      <c r="AX20" s="84" t="e">
        <f ca="1">RANK(テーブル646474850[[#This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188"/>
      <c r="BF20" s="95"/>
      <c r="BG20" s="95" t="str">
        <f t="shared" si="4"/>
        <v/>
      </c>
      <c r="BH20" s="95" t="e">
        <f ca="1">RANK(テーブル646474850[[#This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182"/>
      <c r="H21" s="35"/>
      <c r="I21" s="36" t="str">
        <f t="shared" si="6"/>
        <v/>
      </c>
      <c r="J21" s="35" t="e">
        <f>RANK(テーブル59[[#This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184"/>
      <c r="R21" s="48"/>
      <c r="S21" s="48" t="str">
        <f t="shared" si="0"/>
        <v/>
      </c>
      <c r="T21" s="48" t="e">
        <f>RANK(テーブル610[[#This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185"/>
      <c r="AB21" s="61"/>
      <c r="AC21" s="61" t="str">
        <f t="shared" si="1"/>
        <v/>
      </c>
      <c r="AD21" s="61" t="e">
        <f ca="1">RANK(テーブル64611[[#This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186"/>
      <c r="AL21" s="73"/>
      <c r="AM21" s="73" t="str">
        <f t="shared" si="2"/>
        <v/>
      </c>
      <c r="AN21" s="73" t="e">
        <f ca="1">RANK(テーブル6464745[[#This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187"/>
      <c r="AV21" s="84"/>
      <c r="AW21" s="84" t="str">
        <f t="shared" si="3"/>
        <v/>
      </c>
      <c r="AX21" s="84" t="e">
        <f ca="1">RANK(テーブル646474850[[#This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188"/>
      <c r="BF21" s="95"/>
      <c r="BG21" s="95" t="str">
        <f t="shared" si="4"/>
        <v/>
      </c>
      <c r="BH21" s="95" t="e">
        <f ca="1">RANK(テーブル646474850[[#This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182"/>
      <c r="H22" s="35"/>
      <c r="I22" s="36" t="str">
        <f t="shared" si="6"/>
        <v/>
      </c>
      <c r="J22" s="35" t="e">
        <f>RANK(テーブル59[[#This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184"/>
      <c r="R22" s="48"/>
      <c r="S22" s="48" t="str">
        <f t="shared" si="0"/>
        <v/>
      </c>
      <c r="T22" s="48" t="e">
        <f>RANK(テーブル610[[#This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185"/>
      <c r="AB22" s="61"/>
      <c r="AC22" s="61" t="str">
        <f t="shared" si="1"/>
        <v/>
      </c>
      <c r="AD22" s="61" t="e">
        <f ca="1">RANK(テーブル64611[[#This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186"/>
      <c r="AL22" s="73"/>
      <c r="AM22" s="73" t="str">
        <f t="shared" si="2"/>
        <v/>
      </c>
      <c r="AN22" s="73" t="e">
        <f ca="1">RANK(テーブル6464745[[#This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187"/>
      <c r="AV22" s="84"/>
      <c r="AW22" s="84" t="str">
        <f t="shared" si="3"/>
        <v/>
      </c>
      <c r="AX22" s="84" t="e">
        <f ca="1">RANK(テーブル646474850[[#This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188"/>
      <c r="BF22" s="95"/>
      <c r="BG22" s="95" t="str">
        <f t="shared" si="4"/>
        <v/>
      </c>
      <c r="BH22" s="95" t="e">
        <f ca="1">RANK(テーブル646474850[[#This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182"/>
      <c r="H23" s="35"/>
      <c r="I23" s="36" t="str">
        <f t="shared" si="6"/>
        <v/>
      </c>
      <c r="J23" s="35" t="e">
        <f>RANK(テーブル59[[#This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184"/>
      <c r="R23" s="48"/>
      <c r="S23" s="48" t="str">
        <f t="shared" si="0"/>
        <v/>
      </c>
      <c r="T23" s="48" t="e">
        <f>RANK(テーブル610[[#This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185"/>
      <c r="AB23" s="61"/>
      <c r="AC23" s="61" t="str">
        <f t="shared" si="1"/>
        <v/>
      </c>
      <c r="AD23" s="61" t="e">
        <f ca="1">RANK(テーブル64611[[#This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186"/>
      <c r="AL23" s="73"/>
      <c r="AM23" s="73" t="str">
        <f t="shared" si="2"/>
        <v/>
      </c>
      <c r="AN23" s="73" t="e">
        <f ca="1">RANK(テーブル6464745[[#This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187"/>
      <c r="AV23" s="84"/>
      <c r="AW23" s="84" t="str">
        <f t="shared" si="3"/>
        <v/>
      </c>
      <c r="AX23" s="84" t="e">
        <f ca="1">RANK(テーブル646474850[[#This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188"/>
      <c r="BF23" s="95"/>
      <c r="BG23" s="95" t="str">
        <f t="shared" si="4"/>
        <v/>
      </c>
      <c r="BH23" s="95" t="e">
        <f ca="1">RANK(テーブル646474850[[#This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182"/>
      <c r="H24" s="35"/>
      <c r="I24" s="36" t="str">
        <f t="shared" si="6"/>
        <v/>
      </c>
      <c r="J24" s="35" t="e">
        <f>RANK(テーブル59[[#This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184"/>
      <c r="R24" s="48"/>
      <c r="S24" s="48" t="str">
        <f t="shared" si="0"/>
        <v/>
      </c>
      <c r="T24" s="48" t="e">
        <f>RANK(テーブル610[[#This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185"/>
      <c r="AB24" s="61"/>
      <c r="AC24" s="61" t="str">
        <f t="shared" si="1"/>
        <v/>
      </c>
      <c r="AD24" s="61" t="e">
        <f ca="1">RANK(テーブル64611[[#This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186"/>
      <c r="AL24" s="73"/>
      <c r="AM24" s="73" t="str">
        <f t="shared" si="2"/>
        <v/>
      </c>
      <c r="AN24" s="73" t="e">
        <f ca="1">RANK(テーブル6464745[[#This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187"/>
      <c r="AV24" s="84"/>
      <c r="AW24" s="84" t="str">
        <f t="shared" si="3"/>
        <v/>
      </c>
      <c r="AX24" s="84" t="e">
        <f ca="1">RANK(テーブル646474850[[#This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188"/>
      <c r="BF24" s="95"/>
      <c r="BG24" s="95" t="str">
        <f t="shared" si="4"/>
        <v/>
      </c>
      <c r="BH24" s="95" t="e">
        <f ca="1">RANK(テーブル646474850[[#This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182"/>
      <c r="H25" s="35"/>
      <c r="I25" s="36" t="str">
        <f t="shared" si="6"/>
        <v/>
      </c>
      <c r="J25" s="35" t="e">
        <f>RANK(テーブル59[[#This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184"/>
      <c r="R25" s="48"/>
      <c r="S25" s="48" t="str">
        <f t="shared" si="0"/>
        <v/>
      </c>
      <c r="T25" s="48" t="e">
        <f>RANK(テーブル610[[#This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185"/>
      <c r="AB25" s="61"/>
      <c r="AC25" s="61" t="str">
        <f t="shared" si="1"/>
        <v/>
      </c>
      <c r="AD25" s="61" t="e">
        <f ca="1">RANK(テーブル64611[[#This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186"/>
      <c r="AL25" s="73"/>
      <c r="AM25" s="73" t="str">
        <f t="shared" si="2"/>
        <v/>
      </c>
      <c r="AN25" s="73" t="e">
        <f ca="1">RANK(テーブル6464745[[#This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187"/>
      <c r="AV25" s="84"/>
      <c r="AW25" s="84" t="str">
        <f t="shared" si="3"/>
        <v/>
      </c>
      <c r="AX25" s="84" t="e">
        <f ca="1">RANK(テーブル646474850[[#This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188"/>
      <c r="BF25" s="95"/>
      <c r="BG25" s="95" t="str">
        <f t="shared" si="4"/>
        <v/>
      </c>
      <c r="BH25" s="95" t="e">
        <f ca="1">RANK(テーブル646474850[[#This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6"/>
        <v/>
      </c>
      <c r="J26" s="35" t="e">
        <f>RANK(テーブル59[[#This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0"/>
        <v/>
      </c>
      <c r="T26" s="48" t="e">
        <f>RANK(テーブル610[[#This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2" t="str">
        <f t="shared" si="1"/>
        <v/>
      </c>
      <c r="AD26" s="61" t="e">
        <f ca="1">RANK(テーブル64611[[#This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si="2"/>
        <v/>
      </c>
      <c r="AN26" s="73" t="e">
        <f ca="1">RANK(テーブル6464745[[#This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si="3"/>
        <v/>
      </c>
      <c r="AX26" s="84" t="e">
        <f ca="1">RANK(テーブル646474850[[#This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4"/>
        <v/>
      </c>
      <c r="BH26" s="95" t="e">
        <f ca="1">RANK(テーブル646474850[[#This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6"/>
        <v/>
      </c>
      <c r="J27" s="35" t="e">
        <f>RANK(テーブル59[[#This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0"/>
        <v/>
      </c>
      <c r="T27" s="48" t="e">
        <f>RANK(テーブル610[[#This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2" t="str">
        <f t="shared" si="1"/>
        <v/>
      </c>
      <c r="AD27" s="61" t="e">
        <f ca="1">RANK(テーブル64611[[#This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2"/>
        <v/>
      </c>
      <c r="AN27" s="73" t="e">
        <f ca="1">RANK(テーブル6464745[[#This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3"/>
        <v/>
      </c>
      <c r="AX27" s="84" t="e">
        <f ca="1">RANK(テーブル646474850[[#This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4"/>
        <v/>
      </c>
      <c r="BH27" s="95" t="e">
        <f ca="1">RANK(テーブル646474850[[#This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6"/>
        <v/>
      </c>
      <c r="J28" s="35" t="e">
        <f>RANK(テーブル59[[#This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0"/>
        <v/>
      </c>
      <c r="T28" s="48" t="e">
        <f>RANK(テーブル610[[#This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2" t="str">
        <f t="shared" si="1"/>
        <v/>
      </c>
      <c r="AD28" s="61" t="e">
        <f ca="1">RANK(テーブル64611[[#This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2"/>
        <v/>
      </c>
      <c r="AN28" s="73" t="e">
        <f ca="1">RANK(テーブル6464745[[#This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3"/>
        <v/>
      </c>
      <c r="AX28" s="84" t="e">
        <f ca="1">RANK(テーブル646474850[[#This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4"/>
        <v/>
      </c>
      <c r="BH28" s="95" t="e">
        <f ca="1">RANK(テーブル646474850[[#This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6"/>
        <v/>
      </c>
      <c r="J29" s="35" t="e">
        <f>RANK(テーブル59[[#This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0"/>
        <v/>
      </c>
      <c r="T29" s="48" t="e">
        <f>RANK(テーブル610[[#This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2" t="str">
        <f t="shared" si="1"/>
        <v/>
      </c>
      <c r="AD29" s="61" t="e">
        <f ca="1">RANK(テーブル64611[[#This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2"/>
        <v/>
      </c>
      <c r="AN29" s="73" t="e">
        <f ca="1">RANK(テーブル6464745[[#This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3"/>
        <v/>
      </c>
      <c r="AX29" s="84" t="e">
        <f ca="1">RANK(テーブル646474850[[#This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4"/>
        <v/>
      </c>
      <c r="BH29" s="95" t="e">
        <f ca="1">RANK(テーブル646474850[[#This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6"/>
        <v/>
      </c>
      <c r="J30" s="35" t="e">
        <f>RANK(テーブル59[[#This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0"/>
        <v/>
      </c>
      <c r="T30" s="48" t="e">
        <f>RANK(テーブル610[[#This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2" t="str">
        <f t="shared" si="1"/>
        <v/>
      </c>
      <c r="AD30" s="61" t="e">
        <f ca="1">RANK(テーブル64611[[#This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2"/>
        <v/>
      </c>
      <c r="AN30" s="73" t="e">
        <f ca="1">RANK(テーブル6464745[[#This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3"/>
        <v/>
      </c>
      <c r="AX30" s="84" t="e">
        <f ca="1">RANK(テーブル646474850[[#This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4"/>
        <v/>
      </c>
      <c r="BH30" s="95" t="e">
        <f ca="1">RANK(テーブル646474850[[#This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6"/>
        <v/>
      </c>
      <c r="J31" s="35" t="e">
        <f>RANK(テーブル59[[#This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0"/>
        <v/>
      </c>
      <c r="T31" s="48" t="e">
        <f>RANK(テーブル610[[#This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2" t="str">
        <f t="shared" si="1"/>
        <v/>
      </c>
      <c r="AD31" s="61" t="e">
        <f ca="1">RANK(テーブル64611[[#This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2"/>
        <v/>
      </c>
      <c r="AN31" s="73" t="e">
        <f ca="1">RANK(テーブル6464745[[#This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3"/>
        <v/>
      </c>
      <c r="AX31" s="84" t="e">
        <f ca="1">RANK(テーブル646474850[[#This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4"/>
        <v/>
      </c>
      <c r="BH31" s="95" t="e">
        <f ca="1">RANK(テーブル646474850[[#This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6"/>
        <v/>
      </c>
      <c r="J32" s="35" t="e">
        <f>RANK(テーブル59[[#This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0"/>
        <v/>
      </c>
      <c r="T32" s="48" t="e">
        <f>RANK(テーブル610[[#This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2" t="str">
        <f t="shared" si="1"/>
        <v/>
      </c>
      <c r="AD32" s="61" t="e">
        <f ca="1">RANK(テーブル64611[[#This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2"/>
        <v/>
      </c>
      <c r="AN32" s="73" t="e">
        <f ca="1">RANK(テーブル6464745[[#This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3"/>
        <v/>
      </c>
      <c r="AX32" s="84" t="e">
        <f ca="1">RANK(テーブル646474850[[#This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4"/>
        <v/>
      </c>
      <c r="BH32" s="95" t="e">
        <f ca="1">RANK(テーブル646474850[[#This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6"/>
        <v/>
      </c>
      <c r="J33" s="35" t="e">
        <f>RANK(テーブル59[[#This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0"/>
        <v/>
      </c>
      <c r="T33" s="48" t="e">
        <f>RANK(テーブル610[[#This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2" t="str">
        <f t="shared" si="1"/>
        <v/>
      </c>
      <c r="AD33" s="61" t="e">
        <f ca="1">RANK(テーブル64611[[#This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2"/>
        <v/>
      </c>
      <c r="AN33" s="73" t="e">
        <f ca="1">RANK(テーブル6464745[[#This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3"/>
        <v/>
      </c>
      <c r="AX33" s="84" t="e">
        <f ca="1">RANK(テーブル646474850[[#This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4"/>
        <v/>
      </c>
      <c r="BH33" s="95" t="e">
        <f ca="1">RANK(テーブル646474850[[#This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6"/>
        <v/>
      </c>
      <c r="J34" s="35" t="e">
        <f>RANK(テーブル59[[#This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0"/>
        <v/>
      </c>
      <c r="T34" s="48" t="e">
        <f>RANK(テーブル610[[#This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2" t="str">
        <f t="shared" si="1"/>
        <v/>
      </c>
      <c r="AD34" s="61" t="e">
        <f ca="1">RANK(テーブル64611[[#This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2"/>
        <v/>
      </c>
      <c r="AN34" s="73" t="e">
        <f ca="1">RANK(テーブル6464745[[#This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3"/>
        <v/>
      </c>
      <c r="AX34" s="84" t="e">
        <f ca="1">RANK(テーブル646474850[[#This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4"/>
        <v/>
      </c>
      <c r="BH34" s="95" t="e">
        <f ca="1">RANK(テーブル646474850[[#This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6"/>
        <v/>
      </c>
      <c r="J35" s="35" t="e">
        <f>RANK(テーブル59[[#This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0"/>
        <v/>
      </c>
      <c r="T35" s="48" t="e">
        <f>RANK(テーブル610[[#This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2" t="str">
        <f t="shared" si="1"/>
        <v/>
      </c>
      <c r="AD35" s="61" t="e">
        <f ca="1">RANK(テーブル64611[[#This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2"/>
        <v/>
      </c>
      <c r="AN35" s="73" t="e">
        <f ca="1">RANK(テーブル6464745[[#This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3"/>
        <v/>
      </c>
      <c r="AX35" s="84" t="e">
        <f ca="1">RANK(テーブル646474850[[#This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4"/>
        <v/>
      </c>
      <c r="BH35" s="95" t="e">
        <f ca="1">RANK(テーブル646474850[[#This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6"/>
        <v/>
      </c>
      <c r="J36" s="35" t="e">
        <f>RANK(テーブル59[[#This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0"/>
        <v/>
      </c>
      <c r="T36" s="48" t="e">
        <f>RANK(テーブル610[[#This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2" t="str">
        <f t="shared" si="1"/>
        <v/>
      </c>
      <c r="AD36" s="61" t="e">
        <f ca="1">RANK(テーブル64611[[#This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2"/>
        <v/>
      </c>
      <c r="AN36" s="73" t="e">
        <f ca="1">RANK(テーブル6464745[[#This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3"/>
        <v/>
      </c>
      <c r="AX36" s="84" t="e">
        <f ca="1">RANK(テーブル646474850[[#This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4"/>
        <v/>
      </c>
      <c r="BH36" s="95" t="e">
        <f ca="1">RANK(テーブル646474850[[#This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6"/>
        <v/>
      </c>
      <c r="J37" s="35" t="e">
        <f>RANK(テーブル59[[#This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0"/>
        <v/>
      </c>
      <c r="T37" s="48" t="e">
        <f>RANK(テーブル610[[#This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2" t="str">
        <f t="shared" si="1"/>
        <v/>
      </c>
      <c r="AD37" s="61" t="e">
        <f ca="1">RANK(テーブル64611[[#This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2"/>
        <v/>
      </c>
      <c r="AN37" s="73" t="e">
        <f ca="1">RANK(テーブル6464745[[#This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3"/>
        <v/>
      </c>
      <c r="AX37" s="84" t="e">
        <f ca="1">RANK(テーブル646474850[[#This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4"/>
        <v/>
      </c>
      <c r="BH37" s="95" t="e">
        <f ca="1">RANK(テーブル646474850[[#This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6"/>
        <v/>
      </c>
      <c r="J38" s="35" t="e">
        <f>RANK(テーブル59[[#This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0"/>
        <v/>
      </c>
      <c r="T38" s="48" t="e">
        <f>RANK(テーブル610[[#This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2" t="str">
        <f t="shared" si="1"/>
        <v/>
      </c>
      <c r="AD38" s="61" t="e">
        <f ca="1">RANK(テーブル64611[[#This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2"/>
        <v/>
      </c>
      <c r="AN38" s="73" t="e">
        <f ca="1">RANK(テーブル6464745[[#This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3"/>
        <v/>
      </c>
      <c r="AX38" s="84" t="e">
        <f ca="1">RANK(テーブル646474850[[#This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4"/>
        <v/>
      </c>
      <c r="BH38" s="95" t="e">
        <f ca="1">RANK(テーブル646474850[[#This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6"/>
        <v/>
      </c>
      <c r="J39" s="35" t="e">
        <f>RANK(テーブル59[[#This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0"/>
        <v/>
      </c>
      <c r="T39" s="48" t="e">
        <f>RANK(テーブル610[[#This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2" t="str">
        <f t="shared" si="1"/>
        <v/>
      </c>
      <c r="AD39" s="61" t="e">
        <f ca="1">RANK(テーブル64611[[#This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2"/>
        <v/>
      </c>
      <c r="AN39" s="73" t="e">
        <f ca="1">RANK(テーブル6464745[[#This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3"/>
        <v/>
      </c>
      <c r="AX39" s="84" t="e">
        <f ca="1">RANK(テーブル646474850[[#This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4"/>
        <v/>
      </c>
      <c r="BH39" s="95" t="e">
        <f ca="1">RANK(テーブル646474850[[#This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6"/>
        <v/>
      </c>
      <c r="J40" s="35" t="e">
        <f>RANK(テーブル59[[#This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0"/>
        <v/>
      </c>
      <c r="T40" s="48" t="e">
        <f>RANK(テーブル610[[#This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2" t="str">
        <f t="shared" si="1"/>
        <v/>
      </c>
      <c r="AD40" s="61" t="e">
        <f ca="1">RANK(テーブル64611[[#This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2"/>
        <v/>
      </c>
      <c r="AN40" s="73" t="e">
        <f ca="1">RANK(テーブル6464745[[#This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3"/>
        <v/>
      </c>
      <c r="AX40" s="84" t="e">
        <f ca="1">RANK(テーブル646474850[[#This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4"/>
        <v/>
      </c>
      <c r="BH40" s="95" t="e">
        <f ca="1">RANK(テーブル646474850[[#This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6"/>
        <v/>
      </c>
      <c r="J41" s="35" t="e">
        <f>RANK(テーブル59[[#This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0"/>
        <v/>
      </c>
      <c r="T41" s="48" t="e">
        <f>RANK(テーブル610[[#This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2" t="str">
        <f t="shared" si="1"/>
        <v/>
      </c>
      <c r="AD41" s="61" t="e">
        <f ca="1">RANK(テーブル64611[[#This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2"/>
        <v/>
      </c>
      <c r="AN41" s="73" t="e">
        <f ca="1">RANK(テーブル6464745[[#This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3"/>
        <v/>
      </c>
      <c r="AX41" s="84" t="e">
        <f ca="1">RANK(テーブル646474850[[#This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4"/>
        <v/>
      </c>
      <c r="BH41" s="95" t="e">
        <f ca="1">RANK(テーブル646474850[[#This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6"/>
        <v/>
      </c>
      <c r="J42" s="35" t="e">
        <f>RANK(テーブル59[[#This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0"/>
        <v/>
      </c>
      <c r="T42" s="48" t="e">
        <f>RANK(テーブル610[[#This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2" t="str">
        <f t="shared" si="1"/>
        <v/>
      </c>
      <c r="AD42" s="61" t="e">
        <f ca="1">RANK(テーブル64611[[#This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2"/>
        <v/>
      </c>
      <c r="AN42" s="73" t="e">
        <f ca="1">RANK(テーブル6464745[[#This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3"/>
        <v/>
      </c>
      <c r="AX42" s="84" t="e">
        <f ca="1">RANK(テーブル646474850[[#This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4"/>
        <v/>
      </c>
      <c r="BH42" s="95" t="e">
        <f ca="1">RANK(テーブル646474850[[#This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6"/>
        <v/>
      </c>
      <c r="J43" s="35" t="e">
        <f>RANK(テーブル59[[#This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0"/>
        <v/>
      </c>
      <c r="T43" s="48" t="e">
        <f>RANK(テーブル610[[#This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2" t="str">
        <f t="shared" si="1"/>
        <v/>
      </c>
      <c r="AD43" s="61" t="e">
        <f ca="1">RANK(テーブル64611[[#This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2"/>
        <v/>
      </c>
      <c r="AN43" s="73" t="e">
        <f ca="1">RANK(テーブル6464745[[#This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3"/>
        <v/>
      </c>
      <c r="AX43" s="84" t="e">
        <f ca="1">RANK(テーブル646474850[[#This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4"/>
        <v/>
      </c>
      <c r="BH43" s="95" t="e">
        <f ca="1">RANK(テーブル646474850[[#This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6"/>
        <v/>
      </c>
      <c r="J44" s="35" t="e">
        <f>RANK(テーブル59[[#This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0"/>
        <v/>
      </c>
      <c r="T44" s="48" t="e">
        <f>RANK(テーブル610[[#This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2" t="str">
        <f t="shared" si="1"/>
        <v/>
      </c>
      <c r="AD44" s="61" t="e">
        <f ca="1">RANK(テーブル64611[[#This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2"/>
        <v/>
      </c>
      <c r="AN44" s="73" t="e">
        <f ca="1">RANK(テーブル6464745[[#This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3"/>
        <v/>
      </c>
      <c r="AX44" s="84" t="e">
        <f ca="1">RANK(テーブル646474850[[#This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4"/>
        <v/>
      </c>
      <c r="BH44" s="95" t="e">
        <f ca="1">RANK(テーブル646474850[[#This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6"/>
        <v/>
      </c>
      <c r="J45" s="35" t="e">
        <f>RANK(テーブル59[[#This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0"/>
        <v/>
      </c>
      <c r="T45" s="48" t="e">
        <f>RANK(テーブル610[[#This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2" t="str">
        <f t="shared" si="1"/>
        <v/>
      </c>
      <c r="AD45" s="61" t="e">
        <f ca="1">RANK(テーブル64611[[#This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2"/>
        <v/>
      </c>
      <c r="AN45" s="73" t="e">
        <f ca="1">RANK(テーブル6464745[[#This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3"/>
        <v/>
      </c>
      <c r="AX45" s="84" t="e">
        <f ca="1">RANK(テーブル646474850[[#This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4"/>
        <v/>
      </c>
      <c r="BH45" s="95" t="e">
        <f ca="1">RANK(テーブル646474850[[#This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6"/>
        <v/>
      </c>
      <c r="J46" s="35" t="e">
        <f>RANK(テーブル59[[#This Row],[列5]],$G$6:$G$62,0)</f>
        <v>#N/A</v>
      </c>
      <c r="K46" s="9"/>
      <c r="L46" s="47">
        <v>41</v>
      </c>
      <c r="M46" s="47"/>
      <c r="N46" s="48"/>
      <c r="O46" s="48"/>
      <c r="P46" s="48"/>
      <c r="Q46" s="48"/>
      <c r="R46" s="48"/>
      <c r="S46" s="49" t="str">
        <f t="shared" si="0"/>
        <v/>
      </c>
      <c r="T46" s="48" t="e">
        <f>RANK(テーブル610[[#This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2" t="str">
        <f t="shared" si="1"/>
        <v/>
      </c>
      <c r="AD46" s="61" t="e">
        <f ca="1">RANK(テーブル64611[[#This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2"/>
        <v/>
      </c>
      <c r="AN46" s="73" t="e">
        <f ca="1">RANK(テーブル6464745[[#This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3"/>
        <v/>
      </c>
      <c r="AX46" s="84" t="e">
        <f ca="1">RANK(テーブル646474850[[#This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4"/>
        <v/>
      </c>
      <c r="BH46" s="95" t="e">
        <f ca="1">RANK(テーブル646474850[[#This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6"/>
        <v/>
      </c>
      <c r="J47" s="35" t="e">
        <f>RANK(テーブル59[[#This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0"/>
        <v/>
      </c>
      <c r="T47" s="48" t="e">
        <f>RANK(テーブル610[[#This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2" t="str">
        <f t="shared" si="1"/>
        <v/>
      </c>
      <c r="AD47" s="61" t="e">
        <f ca="1">RANK(テーブル64611[[#This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2"/>
        <v/>
      </c>
      <c r="AN47" s="73" t="e">
        <f ca="1">RANK(テーブル6464745[[#This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3"/>
        <v/>
      </c>
      <c r="AX47" s="84" t="e">
        <f ca="1">RANK(テーブル646474850[[#This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4"/>
        <v/>
      </c>
      <c r="BH47" s="95" t="e">
        <f ca="1">RANK(テーブル646474850[[#This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6"/>
        <v/>
      </c>
      <c r="J48" s="35" t="e">
        <f>RANK(テーブル59[[#This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0"/>
        <v/>
      </c>
      <c r="T48" s="48" t="e">
        <f>RANK(テーブル610[[#This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2" t="str">
        <f t="shared" si="1"/>
        <v/>
      </c>
      <c r="AD48" s="61" t="e">
        <f ca="1">RANK(テーブル64611[[#This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2"/>
        <v/>
      </c>
      <c r="AN48" s="73" t="e">
        <f ca="1">RANK(テーブル6464745[[#This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3"/>
        <v/>
      </c>
      <c r="AX48" s="84" t="e">
        <f ca="1">RANK(テーブル646474850[[#This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4"/>
        <v/>
      </c>
      <c r="BH48" s="95" t="e">
        <f ca="1">RANK(テーブル646474850[[#This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6"/>
        <v/>
      </c>
      <c r="J49" s="35" t="e">
        <f>RANK(テーブル59[[#This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0"/>
        <v/>
      </c>
      <c r="T49" s="48" t="e">
        <f>RANK(テーブル610[[#This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2" t="str">
        <f t="shared" si="1"/>
        <v/>
      </c>
      <c r="AD49" s="61" t="e">
        <f ca="1">RANK(テーブル64611[[#This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2"/>
        <v/>
      </c>
      <c r="AN49" s="73" t="e">
        <f ca="1">RANK(テーブル6464745[[#This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3"/>
        <v/>
      </c>
      <c r="AX49" s="84" t="e">
        <f ca="1">RANK(テーブル646474850[[#This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4"/>
        <v/>
      </c>
      <c r="BH49" s="95" t="e">
        <f ca="1">RANK(テーブル646474850[[#This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6"/>
        <v/>
      </c>
      <c r="J50" s="35" t="e">
        <f>RANK(テーブル59[[#This Row],[列5]],$G$6:$G$62,0)</f>
        <v>#N/A</v>
      </c>
      <c r="K50" s="29"/>
      <c r="L50" s="47">
        <v>45</v>
      </c>
      <c r="M50" s="47"/>
      <c r="N50" s="48"/>
      <c r="O50" s="48"/>
      <c r="P50" s="48"/>
      <c r="Q50" s="48"/>
      <c r="R50" s="48"/>
      <c r="S50" s="49" t="str">
        <f t="shared" si="0"/>
        <v/>
      </c>
      <c r="T50" s="48" t="e">
        <f>RANK(テーブル610[[#This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2" t="str">
        <f t="shared" si="1"/>
        <v/>
      </c>
      <c r="AD50" s="61" t="e">
        <f ca="1">RANK(テーブル64611[[#This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2"/>
        <v/>
      </c>
      <c r="AN50" s="73" t="e">
        <f ca="1">RANK(テーブル6464745[[#This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3"/>
        <v/>
      </c>
      <c r="AX50" s="84" t="e">
        <f ca="1">RANK(テーブル646474850[[#This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4"/>
        <v/>
      </c>
      <c r="BH50" s="95" t="e">
        <f ca="1">RANK(テーブル646474850[[#This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6"/>
        <v/>
      </c>
      <c r="J51" s="35" t="e">
        <f>RANK(テーブル59[[#This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0"/>
        <v/>
      </c>
      <c r="T51" s="48" t="e">
        <f>RANK(テーブル610[[#This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2" t="str">
        <f t="shared" si="1"/>
        <v/>
      </c>
      <c r="AD51" s="61" t="e">
        <f ca="1">RANK(テーブル64611[[#This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2"/>
        <v/>
      </c>
      <c r="AN51" s="73" t="e">
        <f ca="1">RANK(テーブル6464745[[#This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3"/>
        <v/>
      </c>
      <c r="AX51" s="84" t="e">
        <f ca="1">RANK(テーブル646474850[[#This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4"/>
        <v/>
      </c>
      <c r="BH51" s="95" t="e">
        <f ca="1">RANK(テーブル646474850[[#This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6"/>
        <v/>
      </c>
      <c r="J52" s="35" t="e">
        <f>RANK(テーブル59[[#This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0"/>
        <v/>
      </c>
      <c r="T52" s="48" t="e">
        <f>RANK(テーブル610[[#This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2" t="str">
        <f t="shared" si="1"/>
        <v/>
      </c>
      <c r="AD52" s="61" t="e">
        <f ca="1">RANK(テーブル64611[[#This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2"/>
        <v/>
      </c>
      <c r="AN52" s="73" t="e">
        <f ca="1">RANK(テーブル6464745[[#This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3"/>
        <v/>
      </c>
      <c r="AX52" s="84" t="e">
        <f ca="1">RANK(テーブル646474850[[#This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4"/>
        <v/>
      </c>
      <c r="BH52" s="95" t="e">
        <f ca="1">RANK(テーブル646474850[[#This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6"/>
        <v/>
      </c>
      <c r="J53" s="35" t="e">
        <f>RANK(テーブル59[[#This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0"/>
        <v/>
      </c>
      <c r="T53" s="48" t="e">
        <f>RANK(テーブル610[[#This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2" t="str">
        <f t="shared" si="1"/>
        <v/>
      </c>
      <c r="AD53" s="61" t="e">
        <f ca="1">RANK(テーブル64611[[#This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2"/>
        <v/>
      </c>
      <c r="AN53" s="73" t="e">
        <f ca="1">RANK(テーブル6464745[[#This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3"/>
        <v/>
      </c>
      <c r="AX53" s="84" t="e">
        <f ca="1">RANK(テーブル646474850[[#This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4"/>
        <v/>
      </c>
      <c r="BH53" s="95" t="e">
        <f ca="1">RANK(テーブル646474850[[#This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6"/>
        <v/>
      </c>
      <c r="J54" s="35" t="e">
        <f>RANK(テーブル59[[#This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0"/>
        <v/>
      </c>
      <c r="T54" s="48" t="e">
        <f>RANK(テーブル610[[#This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2" t="str">
        <f t="shared" si="1"/>
        <v/>
      </c>
      <c r="AD54" s="61" t="e">
        <f ca="1">RANK(テーブル64611[[#This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2"/>
        <v/>
      </c>
      <c r="AN54" s="73" t="e">
        <f ca="1">RANK(テーブル6464745[[#This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3"/>
        <v/>
      </c>
      <c r="AX54" s="84" t="e">
        <f ca="1">RANK(テーブル646474850[[#This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4"/>
        <v/>
      </c>
      <c r="BH54" s="95" t="e">
        <f ca="1">RANK(テーブル646474850[[#This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6"/>
        <v/>
      </c>
      <c r="J55" s="35" t="e">
        <f>RANK(テーブル59[[#This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0"/>
        <v/>
      </c>
      <c r="T55" s="48" t="e">
        <f>RANK(テーブル610[[#This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2" t="str">
        <f t="shared" si="1"/>
        <v/>
      </c>
      <c r="AD55" s="61" t="e">
        <f ca="1">RANK(テーブル64611[[#This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2"/>
        <v/>
      </c>
      <c r="AN55" s="73" t="e">
        <f ca="1">RANK(テーブル6464745[[#This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3"/>
        <v/>
      </c>
      <c r="AX55" s="84" t="e">
        <f ca="1">RANK(テーブル646474850[[#This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4"/>
        <v/>
      </c>
      <c r="BH55" s="95" t="e">
        <f ca="1">RANK(テーブル646474850[[#This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6"/>
        <v/>
      </c>
      <c r="J56" s="35" t="e">
        <f>RANK(テーブル59[[#This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0"/>
        <v/>
      </c>
      <c r="T56" s="48" t="e">
        <f>RANK(テーブル610[[#This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2" t="str">
        <f t="shared" si="1"/>
        <v/>
      </c>
      <c r="AD56" s="61" t="e">
        <f ca="1">RANK(テーブル64611[[#This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2"/>
        <v/>
      </c>
      <c r="AN56" s="73" t="e">
        <f ca="1">RANK(テーブル6464745[[#This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3"/>
        <v/>
      </c>
      <c r="AX56" s="84" t="e">
        <f ca="1">RANK(テーブル646474850[[#This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4"/>
        <v/>
      </c>
      <c r="BH56" s="95" t="e">
        <f ca="1">RANK(テーブル646474850[[#This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6"/>
        <v/>
      </c>
      <c r="J57" s="35" t="e">
        <f>RANK(テーブル59[[#This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0"/>
        <v/>
      </c>
      <c r="T57" s="48" t="e">
        <f>RANK(テーブル610[[#This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2" t="str">
        <f t="shared" si="1"/>
        <v/>
      </c>
      <c r="AD57" s="61" t="e">
        <f ca="1">RANK(テーブル64611[[#This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2"/>
        <v/>
      </c>
      <c r="AN57" s="73" t="e">
        <f ca="1">RANK(テーブル6464745[[#This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3"/>
        <v/>
      </c>
      <c r="AX57" s="84" t="e">
        <f ca="1">RANK(テーブル646474850[[#This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4"/>
        <v/>
      </c>
      <c r="BH57" s="95" t="e">
        <f ca="1">RANK(テーブル646474850[[#This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6"/>
        <v/>
      </c>
      <c r="J58" s="35" t="e">
        <f>RANK(テーブル59[[#This Row],[列5]],$G$6:$G$62,0)</f>
        <v>#N/A</v>
      </c>
      <c r="K58" s="19"/>
      <c r="L58" s="52">
        <v>53</v>
      </c>
      <c r="M58" s="52"/>
      <c r="N58" s="48"/>
      <c r="O58" s="48"/>
      <c r="P58" s="48"/>
      <c r="Q58" s="48"/>
      <c r="R58" s="48"/>
      <c r="S58" s="49" t="str">
        <f t="shared" si="0"/>
        <v/>
      </c>
      <c r="T58" s="48" t="e">
        <f>RANK(テーブル610[[#This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2" t="str">
        <f t="shared" si="1"/>
        <v/>
      </c>
      <c r="AD58" s="61" t="e">
        <f ca="1">RANK(テーブル64611[[#This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2"/>
        <v/>
      </c>
      <c r="AN58" s="73" t="e">
        <f ca="1">RANK(テーブル6464745[[#This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3"/>
        <v/>
      </c>
      <c r="AX58" s="84" t="e">
        <f ca="1">RANK(テーブル646474850[[#This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4"/>
        <v/>
      </c>
      <c r="BH58" s="95" t="e">
        <f ca="1">RANK(テーブル646474850[[#This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6"/>
        <v/>
      </c>
      <c r="J59" s="35" t="e">
        <f>RANK(テーブル59[[#This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0"/>
        <v/>
      </c>
      <c r="T59" s="48" t="e">
        <f>RANK(テーブル610[[#This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2" t="str">
        <f t="shared" si="1"/>
        <v/>
      </c>
      <c r="AD59" s="61" t="e">
        <f ca="1">RANK(テーブル64611[[#This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2"/>
        <v/>
      </c>
      <c r="AN59" s="73" t="e">
        <f ca="1">RANK(テーブル6464745[[#This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3"/>
        <v/>
      </c>
      <c r="AX59" s="84" t="e">
        <f ca="1">RANK(テーブル646474850[[#This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4"/>
        <v/>
      </c>
      <c r="BH59" s="95" t="e">
        <f ca="1">RANK(テーブル646474850[[#This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6"/>
        <v/>
      </c>
      <c r="J60" s="35" t="e">
        <f>RANK(テーブル59[[#This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0"/>
        <v/>
      </c>
      <c r="T60" s="48" t="e">
        <f>RANK(テーブル610[[#This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2" t="str">
        <f t="shared" si="1"/>
        <v/>
      </c>
      <c r="AD60" s="61" t="e">
        <f ca="1">RANK(テーブル64611[[#This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2"/>
        <v/>
      </c>
      <c r="AN60" s="73" t="e">
        <f ca="1">RANK(テーブル6464745[[#This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3"/>
        <v/>
      </c>
      <c r="AX60" s="84" t="e">
        <f ca="1">RANK(テーブル646474850[[#This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4"/>
        <v/>
      </c>
      <c r="BH60" s="95" t="e">
        <f ca="1">RANK(テーブル646474850[[#This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6"/>
        <v/>
      </c>
      <c r="J61" s="35" t="e">
        <f>RANK(テーブル59[[#This Row],[列5]],$G$6:$G$62,0)</f>
        <v>#N/A</v>
      </c>
      <c r="K61" s="19"/>
      <c r="L61" s="52">
        <v>56</v>
      </c>
      <c r="M61" s="52"/>
      <c r="N61" s="48"/>
      <c r="O61" s="48"/>
      <c r="P61" s="48"/>
      <c r="Q61" s="48"/>
      <c r="R61" s="48"/>
      <c r="S61" s="49" t="str">
        <f t="shared" si="0"/>
        <v/>
      </c>
      <c r="T61" s="48" t="e">
        <f>RANK(テーブル610[[#This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2" t="str">
        <f t="shared" si="1"/>
        <v/>
      </c>
      <c r="AD61" s="61" t="e">
        <f ca="1">RANK(テーブル64611[[#This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2"/>
        <v/>
      </c>
      <c r="AN61" s="73" t="e">
        <f ca="1">RANK(テーブル6464745[[#This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3"/>
        <v/>
      </c>
      <c r="AX61" s="84" t="e">
        <f ca="1">RANK(テーブル646474850[[#This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4"/>
        <v/>
      </c>
      <c r="BH61" s="95" t="e">
        <f ca="1">RANK(テーブル646474850[[#This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6"/>
        <v/>
      </c>
      <c r="J62" s="37" t="e">
        <f>RANK(テーブル59[[#This Row],[列5]],$G$6:$G$62,0)</f>
        <v>#N/A</v>
      </c>
      <c r="K62" s="19"/>
      <c r="L62" s="52">
        <v>57</v>
      </c>
      <c r="M62" s="52"/>
      <c r="N62" s="48"/>
      <c r="O62" s="48"/>
      <c r="P62" s="48"/>
      <c r="Q62" s="48"/>
      <c r="R62" s="48"/>
      <c r="S62" s="49" t="str">
        <f>IF(Q62&gt;=120,"金",IF(Q62&gt;=100,"銀",IF(Q62&gt;=80,"銅","")))</f>
        <v/>
      </c>
      <c r="T62" s="48" t="e">
        <f>RANK(テーブル610[[#This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2" t="str">
        <f>IF(AA62&gt;=100,"金",IF(AA62&gt;=80,"銀",IF(AA62&gt;=60,"銅","")))</f>
        <v/>
      </c>
      <c r="AD62" s="61" t="e">
        <f ca="1">RANK(テーブル64611[[#This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>IF(AK62&gt;=120,"金",IF(AK62&gt;=100,"銀",IF(AK62&gt;=80,"銅","")))</f>
        <v/>
      </c>
      <c r="AN62" s="73" t="e">
        <f ca="1">RANK(テーブル6464745[[#This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 t="shared" si="3"/>
        <v/>
      </c>
      <c r="AX62" s="84" t="e">
        <f ca="1">RANK(テーブル646474850[[#This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4"/>
        <v/>
      </c>
      <c r="BH62" s="95" t="e">
        <f ca="1">RANK(テーブル646474850[[#This Row],[列5]],$AU$6:$AU$62,0)</f>
        <v>#N/A</v>
      </c>
      <c r="BI62" s="11"/>
      <c r="BJ62" s="11"/>
    </row>
    <row r="63" spans="1:62" ht="22.5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customHeight="1" x14ac:dyDescent="0.15">
      <c r="D129" s="13"/>
      <c r="E129" s="13"/>
      <c r="K129" s="19"/>
      <c r="U129" s="19"/>
      <c r="AO129" s="19"/>
    </row>
    <row r="130" spans="1:41" s="11" customFormat="1" ht="23.25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customHeight="1" x14ac:dyDescent="0.15">
      <c r="D131" s="13"/>
      <c r="E131" s="13"/>
      <c r="K131" s="19"/>
      <c r="U131" s="19"/>
      <c r="AO131" s="19"/>
    </row>
    <row r="132" spans="1:41" s="11" customFormat="1" ht="23.25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customHeight="1" x14ac:dyDescent="0.15">
      <c r="D133" s="13"/>
      <c r="E133" s="13"/>
      <c r="K133" s="19"/>
      <c r="U133" s="19"/>
    </row>
    <row r="134" spans="1:41" s="11" customFormat="1" ht="23.25" customHeight="1" x14ac:dyDescent="0.15">
      <c r="D134" s="13"/>
      <c r="E134" s="13"/>
      <c r="K134" s="19"/>
      <c r="U134" s="19"/>
    </row>
    <row r="135" spans="1:41" s="11" customFormat="1" ht="23.25" customHeight="1" x14ac:dyDescent="0.15">
      <c r="A135" s="22"/>
      <c r="D135" s="13"/>
      <c r="E135" s="13"/>
      <c r="K135" s="19"/>
      <c r="U135" s="19"/>
    </row>
    <row r="136" spans="1:41" s="11" customFormat="1" ht="23.25" customHeight="1" x14ac:dyDescent="0.15">
      <c r="A136" s="22"/>
      <c r="D136" s="13"/>
      <c r="E136" s="13"/>
      <c r="K136" s="19"/>
      <c r="U136" s="19"/>
    </row>
    <row r="137" spans="1:41" s="11" customFormat="1" ht="23.25" customHeight="1" x14ac:dyDescent="0.15">
      <c r="D137" s="13"/>
      <c r="E137" s="13"/>
      <c r="K137" s="19"/>
      <c r="U137" s="19"/>
    </row>
    <row r="138" spans="1:41" s="11" customFormat="1" ht="23.25" customHeight="1" x14ac:dyDescent="0.15">
      <c r="D138" s="13"/>
      <c r="E138" s="13"/>
      <c r="K138" s="19"/>
      <c r="U138" s="19"/>
    </row>
    <row r="139" spans="1:41" s="11" customFormat="1" ht="23.25" customHeight="1" x14ac:dyDescent="0.15">
      <c r="D139" s="13"/>
      <c r="E139" s="13"/>
      <c r="K139" s="19"/>
      <c r="U139" s="19"/>
    </row>
    <row r="140" spans="1:41" s="11" customFormat="1" ht="23.25" customHeight="1" x14ac:dyDescent="0.15">
      <c r="K140" s="19"/>
      <c r="U140" s="19"/>
    </row>
    <row r="141" spans="1:41" s="11" customFormat="1" ht="23.25" customHeight="1" x14ac:dyDescent="0.15">
      <c r="K141" s="19"/>
      <c r="U141" s="19"/>
    </row>
    <row r="142" spans="1:41" s="11" customFormat="1" ht="23.25" customHeight="1" x14ac:dyDescent="0.15">
      <c r="K142" s="19"/>
      <c r="U142" s="19"/>
    </row>
    <row r="143" spans="1:41" s="11" customFormat="1" ht="23.25" customHeight="1" x14ac:dyDescent="0.15">
      <c r="K143" s="19"/>
      <c r="U143" s="19"/>
    </row>
    <row r="144" spans="1:41" s="11" customFormat="1" ht="23.25" customHeight="1" x14ac:dyDescent="0.15">
      <c r="K144" s="19"/>
      <c r="U144" s="19"/>
    </row>
    <row r="145" spans="1:62" s="11" customFormat="1" ht="23.25" customHeight="1" x14ac:dyDescent="0.15">
      <c r="A145" s="22"/>
      <c r="K145" s="19"/>
      <c r="U145" s="19"/>
    </row>
    <row r="146" spans="1:62" s="11" customFormat="1" ht="23.25" customHeight="1" x14ac:dyDescent="0.15">
      <c r="A146" s="28"/>
      <c r="K146" s="19"/>
      <c r="U146" s="19"/>
    </row>
    <row r="147" spans="1:62" s="11" customFormat="1" ht="23.25" customHeight="1" x14ac:dyDescent="0.15">
      <c r="K147" s="19"/>
      <c r="U147" s="19"/>
    </row>
    <row r="148" spans="1:62" s="11" customFormat="1" ht="23.25" customHeight="1" x14ac:dyDescent="0.15">
      <c r="A148" s="28"/>
      <c r="K148" s="19"/>
      <c r="U148" s="19"/>
    </row>
    <row r="149" spans="1:62" s="11" customFormat="1" ht="23.25" customHeight="1" x14ac:dyDescent="0.15">
      <c r="A149" s="22"/>
      <c r="K149" s="19"/>
      <c r="U149" s="19"/>
    </row>
    <row r="150" spans="1:62" s="11" customFormat="1" ht="23.25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customHeight="1" x14ac:dyDescent="0.15">
      <c r="K151" s="19"/>
      <c r="U151" s="19"/>
    </row>
    <row r="152" spans="1:62" s="11" customFormat="1" ht="23.25" customHeight="1" x14ac:dyDescent="0.15">
      <c r="K152" s="19"/>
      <c r="U152" s="19"/>
    </row>
    <row r="153" spans="1:62" s="11" customFormat="1" ht="23.25" customHeight="1" x14ac:dyDescent="0.15">
      <c r="A153" s="22"/>
      <c r="K153" s="19"/>
      <c r="U153" s="19"/>
    </row>
    <row r="154" spans="1:62" s="11" customFormat="1" ht="23.25" customHeight="1" x14ac:dyDescent="0.15">
      <c r="K154" s="19"/>
      <c r="U154" s="19"/>
    </row>
    <row r="155" spans="1:62" s="11" customFormat="1" ht="23.25" customHeight="1" x14ac:dyDescent="0.15">
      <c r="K155" s="19"/>
      <c r="U155" s="19"/>
    </row>
    <row r="156" spans="1:62" s="11" customFormat="1" ht="23.25" customHeight="1" x14ac:dyDescent="0.15">
      <c r="K156" s="19"/>
      <c r="U156" s="19"/>
    </row>
    <row r="157" spans="1:62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AR3:AT3"/>
    <mergeCell ref="BB3:BD3"/>
    <mergeCell ref="D3:F3"/>
    <mergeCell ref="N3:P3"/>
    <mergeCell ref="X3:Z3"/>
    <mergeCell ref="AH3:AJ3"/>
  </mergeCells>
  <phoneticPr fontId="1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colBreaks count="2" manualBreakCount="2">
    <brk id="13" min="2" max="37" man="1"/>
    <brk id="26" min="2" max="37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  <pageSetUpPr fitToPage="1"/>
  </sheetPr>
  <dimension ref="A1:BK617"/>
  <sheetViews>
    <sheetView topLeftCell="AF6" zoomScaleNormal="100" workbookViewId="0">
      <selection sqref="A1:BG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8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8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70</v>
      </c>
      <c r="B1" s="132" t="s">
        <v>71</v>
      </c>
      <c r="C1" s="132"/>
      <c r="D1" s="156"/>
      <c r="E1" s="156"/>
      <c r="F1" s="156"/>
    </row>
    <row r="2" spans="1:63" ht="24" customHeight="1" x14ac:dyDescent="0.15">
      <c r="I2" s="25" t="s">
        <v>29</v>
      </c>
      <c r="S2" s="25" t="s">
        <v>31</v>
      </c>
      <c r="AC2" s="25" t="s">
        <v>31</v>
      </c>
      <c r="AM2" s="25" t="s">
        <v>30</v>
      </c>
      <c r="AW2" s="25" t="s">
        <v>30</v>
      </c>
      <c r="BG2" s="25" t="s">
        <v>30</v>
      </c>
    </row>
    <row r="3" spans="1:63" ht="27" customHeight="1" x14ac:dyDescent="0.15">
      <c r="B3" s="109" t="s">
        <v>39</v>
      </c>
      <c r="C3" s="109"/>
      <c r="D3" s="202" t="s">
        <v>51</v>
      </c>
      <c r="E3" s="202"/>
      <c r="F3" s="202"/>
      <c r="G3" s="202"/>
      <c r="H3" s="107"/>
      <c r="I3" s="107"/>
      <c r="J3" s="104"/>
      <c r="L3" s="109" t="s">
        <v>41</v>
      </c>
      <c r="M3" s="109"/>
      <c r="N3" s="202" t="s">
        <v>51</v>
      </c>
      <c r="O3" s="202"/>
      <c r="P3" s="202"/>
      <c r="Q3" s="202"/>
      <c r="R3" s="107"/>
      <c r="S3" s="107"/>
      <c r="T3" s="25"/>
      <c r="U3" s="11"/>
      <c r="V3" s="109" t="s">
        <v>42</v>
      </c>
      <c r="W3" s="109"/>
      <c r="X3" s="202" t="s">
        <v>51</v>
      </c>
      <c r="Y3" s="202"/>
      <c r="Z3" s="202"/>
      <c r="AA3" s="202"/>
      <c r="AB3" s="107"/>
      <c r="AC3" s="107"/>
      <c r="AF3" s="109" t="s">
        <v>43</v>
      </c>
      <c r="AG3" s="109"/>
      <c r="AH3" s="202" t="s">
        <v>52</v>
      </c>
      <c r="AI3" s="202"/>
      <c r="AJ3" s="202"/>
      <c r="AK3" s="10"/>
      <c r="AL3" s="104"/>
      <c r="AM3" s="104"/>
      <c r="AN3" s="25"/>
      <c r="AP3" s="109" t="s">
        <v>44</v>
      </c>
      <c r="AQ3" s="109"/>
      <c r="AR3" s="202" t="s">
        <v>52</v>
      </c>
      <c r="AS3" s="202"/>
      <c r="AT3" s="202"/>
      <c r="AU3" s="10"/>
      <c r="AV3" s="104"/>
      <c r="AW3" s="104"/>
      <c r="AZ3" s="109" t="s">
        <v>45</v>
      </c>
      <c r="BA3" s="109"/>
      <c r="BB3" s="202" t="s">
        <v>52</v>
      </c>
      <c r="BC3" s="202"/>
      <c r="BD3" s="202"/>
      <c r="BE3" s="10"/>
      <c r="BF3" s="104"/>
      <c r="BG3" s="104"/>
    </row>
    <row r="4" spans="1:63" ht="29.25" customHeight="1" x14ac:dyDescent="0.15">
      <c r="A4" s="4"/>
      <c r="B4" s="33" t="s">
        <v>4</v>
      </c>
      <c r="C4" s="33" t="s">
        <v>78</v>
      </c>
      <c r="D4" s="33" t="s">
        <v>5</v>
      </c>
      <c r="E4" s="33" t="s">
        <v>33</v>
      </c>
      <c r="F4" s="33" t="s">
        <v>7</v>
      </c>
      <c r="G4" s="33" t="s">
        <v>8</v>
      </c>
      <c r="H4" s="33" t="s">
        <v>13</v>
      </c>
      <c r="I4" s="35" t="s">
        <v>14</v>
      </c>
      <c r="J4" s="33" t="s">
        <v>9</v>
      </c>
      <c r="K4" s="9"/>
      <c r="L4" s="40" t="s">
        <v>4</v>
      </c>
      <c r="M4" s="40" t="s">
        <v>78</v>
      </c>
      <c r="N4" s="114" t="s">
        <v>5</v>
      </c>
      <c r="O4" s="114" t="s">
        <v>6</v>
      </c>
      <c r="P4" s="114" t="s">
        <v>7</v>
      </c>
      <c r="Q4" s="114" t="s">
        <v>8</v>
      </c>
      <c r="R4" s="114" t="s">
        <v>13</v>
      </c>
      <c r="S4" s="48" t="s">
        <v>14</v>
      </c>
      <c r="T4" s="41" t="s">
        <v>17</v>
      </c>
      <c r="U4" s="30"/>
      <c r="V4" s="53" t="s">
        <v>4</v>
      </c>
      <c r="W4" s="53" t="s">
        <v>78</v>
      </c>
      <c r="X4" s="117" t="s">
        <v>5</v>
      </c>
      <c r="Y4" s="117" t="s">
        <v>6</v>
      </c>
      <c r="Z4" s="117" t="s">
        <v>7</v>
      </c>
      <c r="AA4" s="117" t="s">
        <v>8</v>
      </c>
      <c r="AB4" s="117" t="s">
        <v>13</v>
      </c>
      <c r="AC4" s="61" t="s">
        <v>14</v>
      </c>
      <c r="AD4" s="54" t="s">
        <v>17</v>
      </c>
      <c r="AE4" s="30"/>
      <c r="AF4" s="65" t="s">
        <v>4</v>
      </c>
      <c r="AG4" s="65" t="s">
        <v>78</v>
      </c>
      <c r="AH4" s="119" t="s">
        <v>5</v>
      </c>
      <c r="AI4" s="119" t="s">
        <v>6</v>
      </c>
      <c r="AJ4" s="119" t="s">
        <v>7</v>
      </c>
      <c r="AK4" s="119" t="s">
        <v>8</v>
      </c>
      <c r="AL4" s="66" t="s">
        <v>13</v>
      </c>
      <c r="AM4" s="66" t="s">
        <v>14</v>
      </c>
      <c r="AN4" s="66" t="s">
        <v>17</v>
      </c>
      <c r="AO4" s="9"/>
      <c r="AP4" s="76" t="s">
        <v>4</v>
      </c>
      <c r="AQ4" s="76" t="s">
        <v>78</v>
      </c>
      <c r="AR4" s="121" t="s">
        <v>5</v>
      </c>
      <c r="AS4" s="121" t="s">
        <v>6</v>
      </c>
      <c r="AT4" s="121" t="s">
        <v>7</v>
      </c>
      <c r="AU4" s="121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87" t="s">
        <v>78</v>
      </c>
      <c r="BB4" s="123" t="s">
        <v>5</v>
      </c>
      <c r="BC4" s="123" t="s">
        <v>6</v>
      </c>
      <c r="BD4" s="123" t="s">
        <v>7</v>
      </c>
      <c r="BE4" s="123" t="s">
        <v>8</v>
      </c>
      <c r="BF4" s="88" t="s">
        <v>13</v>
      </c>
      <c r="BG4" s="88" t="s">
        <v>14</v>
      </c>
      <c r="BH4" s="88" t="s">
        <v>17</v>
      </c>
    </row>
    <row r="5" spans="1:63" ht="24" customHeight="1" x14ac:dyDescent="0.15">
      <c r="B5" s="105" t="s">
        <v>37</v>
      </c>
      <c r="C5" s="105" t="s">
        <v>79</v>
      </c>
      <c r="D5" s="196" t="s">
        <v>87</v>
      </c>
      <c r="E5" s="33" t="s">
        <v>1</v>
      </c>
      <c r="F5" s="110" t="s">
        <v>16</v>
      </c>
      <c r="G5" s="34" t="s">
        <v>15</v>
      </c>
      <c r="H5" s="105" t="s">
        <v>2</v>
      </c>
      <c r="I5" s="105" t="s">
        <v>34</v>
      </c>
      <c r="J5" s="33" t="s">
        <v>3</v>
      </c>
      <c r="K5" s="31"/>
      <c r="L5" s="111" t="s">
        <v>36</v>
      </c>
      <c r="M5" s="111" t="s">
        <v>79</v>
      </c>
      <c r="N5" s="197" t="s">
        <v>87</v>
      </c>
      <c r="O5" s="43" t="s">
        <v>1</v>
      </c>
      <c r="P5" s="112" t="s">
        <v>32</v>
      </c>
      <c r="Q5" s="45" t="s">
        <v>15</v>
      </c>
      <c r="R5" s="113" t="s">
        <v>2</v>
      </c>
      <c r="S5" s="114" t="s">
        <v>34</v>
      </c>
      <c r="T5" s="46" t="s">
        <v>3</v>
      </c>
      <c r="U5" s="30"/>
      <c r="V5" s="55" t="s">
        <v>36</v>
      </c>
      <c r="W5" s="129" t="s">
        <v>79</v>
      </c>
      <c r="X5" s="198" t="s">
        <v>87</v>
      </c>
      <c r="Y5" s="56" t="s">
        <v>1</v>
      </c>
      <c r="Z5" s="115" t="s">
        <v>32</v>
      </c>
      <c r="AA5" s="58" t="s">
        <v>15</v>
      </c>
      <c r="AB5" s="116" t="s">
        <v>2</v>
      </c>
      <c r="AC5" s="117" t="s">
        <v>34</v>
      </c>
      <c r="AD5" s="59" t="s">
        <v>3</v>
      </c>
      <c r="AE5" s="30"/>
      <c r="AF5" s="67" t="s">
        <v>36</v>
      </c>
      <c r="AG5" s="139" t="s">
        <v>79</v>
      </c>
      <c r="AH5" s="199" t="s">
        <v>87</v>
      </c>
      <c r="AI5" s="68" t="s">
        <v>1</v>
      </c>
      <c r="AJ5" s="118" t="s">
        <v>32</v>
      </c>
      <c r="AK5" s="70" t="s">
        <v>15</v>
      </c>
      <c r="AL5" s="101" t="s">
        <v>2</v>
      </c>
      <c r="AM5" s="73" t="s">
        <v>34</v>
      </c>
      <c r="AN5" s="71" t="s">
        <v>3</v>
      </c>
      <c r="AO5" s="9"/>
      <c r="AP5" s="78" t="s">
        <v>36</v>
      </c>
      <c r="AQ5" s="141" t="s">
        <v>79</v>
      </c>
      <c r="AR5" s="200" t="s">
        <v>87</v>
      </c>
      <c r="AS5" s="79" t="s">
        <v>1</v>
      </c>
      <c r="AT5" s="120" t="s">
        <v>32</v>
      </c>
      <c r="AU5" s="81" t="s">
        <v>15</v>
      </c>
      <c r="AV5" s="100" t="s">
        <v>2</v>
      </c>
      <c r="AW5" s="84" t="s">
        <v>34</v>
      </c>
      <c r="AX5" s="82" t="s">
        <v>3</v>
      </c>
      <c r="AY5" s="4"/>
      <c r="AZ5" s="89" t="s">
        <v>36</v>
      </c>
      <c r="BA5" s="155" t="s">
        <v>79</v>
      </c>
      <c r="BB5" s="201" t="s">
        <v>87</v>
      </c>
      <c r="BC5" s="90" t="s">
        <v>1</v>
      </c>
      <c r="BD5" s="122" t="s">
        <v>32</v>
      </c>
      <c r="BE5" s="92" t="s">
        <v>15</v>
      </c>
      <c r="BF5" s="99" t="s">
        <v>2</v>
      </c>
      <c r="BG5" s="95" t="s">
        <v>34</v>
      </c>
      <c r="BH5" s="93" t="s">
        <v>3</v>
      </c>
    </row>
    <row r="6" spans="1:63" ht="20.25" customHeight="1" x14ac:dyDescent="0.15">
      <c r="A6" s="21"/>
      <c r="B6" s="35">
        <v>1</v>
      </c>
      <c r="C6" s="35"/>
      <c r="D6" s="35"/>
      <c r="E6" s="35">
        <v>1</v>
      </c>
      <c r="F6" s="35"/>
      <c r="G6" s="182">
        <f ca="1">ROUND(G6:G25,0.01)</f>
        <v>0</v>
      </c>
      <c r="H6" s="35"/>
      <c r="I6" s="35" t="str">
        <f ca="1">IF(G6=0,"",(IF(G6&lt;12,"金",IF(G6&lt;15,"銀",IF(G6&lt;18,"銅","")))))</f>
        <v/>
      </c>
      <c r="J6" s="35" t="e">
        <f ca="1">RANK(テーブル59546167[[#This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184">
        <f ca="1">ROUND(Q6:Q25,0.01)</f>
        <v>0</v>
      </c>
      <c r="R6" s="48"/>
      <c r="S6" s="48" t="str">
        <f ca="1">IF(Q6=0,"",(IF(Q6&lt;11,"金",IF(Q6&lt;14,"銀",IF(Q6&lt;17,"銅","")))))</f>
        <v/>
      </c>
      <c r="T6" s="48" t="e">
        <f ca="1">RANK(テーブル610556268[[#This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185">
        <f ca="1">ROUND(AA6:AA25,0.01)</f>
        <v>0</v>
      </c>
      <c r="AB6" s="61"/>
      <c r="AC6" s="61" t="str">
        <f ca="1">IF(AA6=0,"",(IF(AA6&lt;11,"金",IF(AA6&lt;14,"銀",IF(AA6&lt;17,"銅","")))))</f>
        <v/>
      </c>
      <c r="AD6" s="61" t="e">
        <f ca="1">RANK(テーブル64611566369[[#This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186">
        <f ca="1">ROUND(AK6:AK25,0.01)</f>
        <v>0</v>
      </c>
      <c r="AL6" s="73"/>
      <c r="AM6" s="73" t="str">
        <f ca="1">IF(AK6=0,"",(IF(AK6&lt;10,"金",IF(AK6&lt;13,"銀",IF(AK6&lt;16,"銅","")))))</f>
        <v/>
      </c>
      <c r="AN6" s="73" t="e">
        <f ca="1">RANK(テーブル646474557[[#This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187">
        <f ca="1">ROUND(AU6:AU25,0.01)</f>
        <v>0</v>
      </c>
      <c r="AV6" s="84"/>
      <c r="AW6" s="84" t="str">
        <f ca="1">IF(AU6=0,"",(IF(AU6&lt;10,"金",IF(AU6&lt;13,"銀",IF(AU6&lt;16,"銅","")))))</f>
        <v/>
      </c>
      <c r="AX6" s="84" t="e">
        <f ca="1">RANK(テーブル64647485058[[#This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188">
        <f ca="1">ROUND(BE6:BE25,0.01)</f>
        <v>0</v>
      </c>
      <c r="BF6" s="95"/>
      <c r="BG6" s="95" t="str">
        <f ca="1">IF(BE6=0,"",(IF(BE6&lt;10,"金",IF(BE6&lt;13,"銀",IF(BE6&lt;16,"銅","")))))</f>
        <v/>
      </c>
      <c r="BH6" s="95" t="e">
        <f ca="1">RANK(テーブル64647485058[[#This Row],[列5]],$BE$6:$BE$62,0)</f>
        <v>#N/A</v>
      </c>
      <c r="BI6" s="11"/>
      <c r="BJ6" s="11"/>
      <c r="BK6" s="11"/>
    </row>
    <row r="7" spans="1:63" ht="20.25" customHeight="1" x14ac:dyDescent="0.15">
      <c r="A7" s="21"/>
      <c r="B7" s="35">
        <v>2</v>
      </c>
      <c r="C7" s="35"/>
      <c r="D7" s="35"/>
      <c r="E7" s="35">
        <v>1</v>
      </c>
      <c r="F7" s="35"/>
      <c r="G7" s="182"/>
      <c r="H7" s="35"/>
      <c r="I7" s="35" t="str">
        <f t="shared" ref="I7:I62" si="0">IF(G7=0,"",(IF(G7&lt;12,"金",IF(G7&lt;15,"銀",IF(G7&lt;18,"銅","")))))</f>
        <v/>
      </c>
      <c r="J7" s="35" t="e">
        <f ca="1">RANK(テーブル59546167[[#This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184"/>
      <c r="R7" s="48"/>
      <c r="S7" s="48" t="str">
        <f t="shared" ref="S7:S62" si="1">IF(Q7=0,"",(IF(Q7&lt;11,"金",IF(Q7&lt;14,"銀",IF(Q7&lt;17,"銅","")))))</f>
        <v/>
      </c>
      <c r="T7" s="48" t="e">
        <f ca="1">RANK(テーブル610556268[[#This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185"/>
      <c r="AB7" s="61"/>
      <c r="AC7" s="61" t="str">
        <f t="shared" ref="AC7:AC62" si="2">IF(AA7=0,"",(IF(AA7&lt;11,"金",IF(AA7&lt;14,"銀",IF(AA7&lt;17,"銅","")))))</f>
        <v/>
      </c>
      <c r="AD7" s="61" t="e">
        <f ca="1">RANK(テーブル64611566369[[#This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186"/>
      <c r="AL7" s="73"/>
      <c r="AM7" s="73" t="str">
        <f t="shared" ref="AM7:AM62" si="3">IF(AK7=0,"",(IF(AK7&lt;10,"金",IF(AK7&lt;13,"銀",IF(AK7&lt;16,"銅","")))))</f>
        <v/>
      </c>
      <c r="AN7" s="73" t="e">
        <f ca="1">RANK(テーブル646474557[[#This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187"/>
      <c r="AV7" s="84"/>
      <c r="AW7" s="84" t="str">
        <f t="shared" ref="AW7:AW62" si="4">IF(AU7=0,"",(IF(AU7&lt;10,"金",IF(AU7&lt;13,"銀",IF(AU7&lt;16,"銅","")))))</f>
        <v/>
      </c>
      <c r="AX7" s="84" t="e">
        <f ca="1">RANK(テーブル64647485058[[#This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188"/>
      <c r="BF7" s="95"/>
      <c r="BG7" s="95" t="str">
        <f t="shared" ref="BG7:BG62" si="5">IF(BE7=0,"",(IF(BE7&lt;10,"金",IF(BE7&lt;13,"銀",IF(BE7&lt;16,"銅","")))))</f>
        <v/>
      </c>
      <c r="BH7" s="95" t="e">
        <f ca="1">RANK(テーブル64647485058[[#This Row],[列5]],$AU$6:$AU$62,0)</f>
        <v>#N/A</v>
      </c>
      <c r="BI7" s="11"/>
      <c r="BJ7" s="11"/>
      <c r="BK7" s="11"/>
    </row>
    <row r="8" spans="1:63" ht="20.25" customHeight="1" x14ac:dyDescent="0.15">
      <c r="A8" s="21"/>
      <c r="B8" s="35">
        <v>3</v>
      </c>
      <c r="C8" s="35"/>
      <c r="D8" s="35"/>
      <c r="E8" s="35">
        <v>1</v>
      </c>
      <c r="F8" s="35"/>
      <c r="G8" s="182"/>
      <c r="H8" s="35"/>
      <c r="I8" s="35" t="str">
        <f t="shared" si="0"/>
        <v/>
      </c>
      <c r="J8" s="35" t="e">
        <f ca="1">RANK(テーブル59546167[[#This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184"/>
      <c r="R8" s="48"/>
      <c r="S8" s="48" t="str">
        <f t="shared" si="1"/>
        <v/>
      </c>
      <c r="T8" s="48" t="e">
        <f ca="1">RANK(テーブル610556268[[#This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185"/>
      <c r="AB8" s="61"/>
      <c r="AC8" s="61" t="str">
        <f t="shared" si="2"/>
        <v/>
      </c>
      <c r="AD8" s="61" t="e">
        <f ca="1">RANK(テーブル64611566369[[#This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186"/>
      <c r="AL8" s="73"/>
      <c r="AM8" s="73" t="str">
        <f t="shared" si="3"/>
        <v/>
      </c>
      <c r="AN8" s="73" t="e">
        <f ca="1">RANK(テーブル646474557[[#This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187"/>
      <c r="AV8" s="84"/>
      <c r="AW8" s="84" t="str">
        <f t="shared" si="4"/>
        <v/>
      </c>
      <c r="AX8" s="84" t="e">
        <f ca="1">RANK(テーブル64647485058[[#This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188"/>
      <c r="BF8" s="95"/>
      <c r="BG8" s="95" t="str">
        <f t="shared" si="5"/>
        <v/>
      </c>
      <c r="BH8" s="95" t="e">
        <f ca="1">RANK(テーブル64647485058[[#This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182"/>
      <c r="H9" s="35"/>
      <c r="I9" s="35" t="str">
        <f t="shared" si="0"/>
        <v/>
      </c>
      <c r="J9" s="35" t="e">
        <f ca="1">RANK(テーブル59546167[[#This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184"/>
      <c r="R9" s="48"/>
      <c r="S9" s="48" t="str">
        <f t="shared" si="1"/>
        <v/>
      </c>
      <c r="T9" s="48" t="e">
        <f ca="1">RANK(テーブル610556268[[#This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185"/>
      <c r="AB9" s="61"/>
      <c r="AC9" s="61" t="str">
        <f t="shared" si="2"/>
        <v/>
      </c>
      <c r="AD9" s="61" t="e">
        <f ca="1">RANK(テーブル64611566369[[#This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186"/>
      <c r="AL9" s="73"/>
      <c r="AM9" s="73" t="str">
        <f t="shared" si="3"/>
        <v/>
      </c>
      <c r="AN9" s="73" t="e">
        <f ca="1">RANK(テーブル646474557[[#This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187"/>
      <c r="AV9" s="84"/>
      <c r="AW9" s="84" t="str">
        <f t="shared" si="4"/>
        <v/>
      </c>
      <c r="AX9" s="84" t="e">
        <f ca="1">RANK(テーブル64647485058[[#This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188"/>
      <c r="BF9" s="95"/>
      <c r="BG9" s="95" t="str">
        <f t="shared" si="5"/>
        <v/>
      </c>
      <c r="BH9" s="95" t="e">
        <f ca="1">RANK(テーブル64647485058[[#This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182"/>
      <c r="H10" s="35"/>
      <c r="I10" s="35" t="str">
        <f t="shared" si="0"/>
        <v/>
      </c>
      <c r="J10" s="35" t="e">
        <f ca="1">RANK(テーブル59546167[[#This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184"/>
      <c r="R10" s="48"/>
      <c r="S10" s="48" t="str">
        <f t="shared" si="1"/>
        <v/>
      </c>
      <c r="T10" s="48" t="e">
        <f ca="1">RANK(テーブル610556268[[#This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185"/>
      <c r="AB10" s="61"/>
      <c r="AC10" s="61" t="str">
        <f t="shared" si="2"/>
        <v/>
      </c>
      <c r="AD10" s="61" t="e">
        <f ca="1">RANK(テーブル64611566369[[#This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186"/>
      <c r="AL10" s="73"/>
      <c r="AM10" s="73" t="str">
        <f t="shared" si="3"/>
        <v/>
      </c>
      <c r="AN10" s="73" t="e">
        <f ca="1">RANK(テーブル646474557[[#This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187"/>
      <c r="AV10" s="84"/>
      <c r="AW10" s="84" t="str">
        <f t="shared" si="4"/>
        <v/>
      </c>
      <c r="AX10" s="84" t="e">
        <f ca="1">RANK(テーブル64647485058[[#This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188"/>
      <c r="BF10" s="95"/>
      <c r="BG10" s="95" t="str">
        <f t="shared" si="5"/>
        <v/>
      </c>
      <c r="BH10" s="95" t="e">
        <f ca="1">RANK(テーブル64647485058[[#This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183"/>
      <c r="H11" s="37"/>
      <c r="I11" s="35" t="str">
        <f t="shared" si="0"/>
        <v/>
      </c>
      <c r="J11" s="35" t="e">
        <f ca="1">RANK(テーブル59546167[[#This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184"/>
      <c r="R11" s="48"/>
      <c r="S11" s="48" t="str">
        <f t="shared" si="1"/>
        <v/>
      </c>
      <c r="T11" s="48" t="e">
        <f ca="1">RANK(テーブル610556268[[#This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185"/>
      <c r="AB11" s="61"/>
      <c r="AC11" s="61" t="str">
        <f t="shared" si="2"/>
        <v/>
      </c>
      <c r="AD11" s="61" t="e">
        <f ca="1">RANK(テーブル64611566369[[#This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186"/>
      <c r="AL11" s="73"/>
      <c r="AM11" s="73" t="str">
        <f t="shared" si="3"/>
        <v/>
      </c>
      <c r="AN11" s="73" t="e">
        <f ca="1">RANK(テーブル646474557[[#This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187"/>
      <c r="AV11" s="84"/>
      <c r="AW11" s="84" t="str">
        <f t="shared" si="4"/>
        <v/>
      </c>
      <c r="AX11" s="84" t="e">
        <f ca="1">RANK(テーブル64647485058[[#This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188"/>
      <c r="BF11" s="95"/>
      <c r="BG11" s="95" t="str">
        <f t="shared" si="5"/>
        <v/>
      </c>
      <c r="BH11" s="95" t="e">
        <f ca="1">RANK(テーブル64647485058[[#This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182"/>
      <c r="H12" s="35"/>
      <c r="I12" s="35" t="str">
        <f t="shared" si="0"/>
        <v/>
      </c>
      <c r="J12" s="35" t="e">
        <f ca="1">RANK(テーブル59546167[[#This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184"/>
      <c r="R12" s="48"/>
      <c r="S12" s="48" t="str">
        <f t="shared" si="1"/>
        <v/>
      </c>
      <c r="T12" s="48" t="e">
        <f ca="1">RANK(テーブル610556268[[#This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185"/>
      <c r="AB12" s="61"/>
      <c r="AC12" s="61" t="str">
        <f t="shared" si="2"/>
        <v/>
      </c>
      <c r="AD12" s="61" t="e">
        <f ca="1">RANK(テーブル64611566369[[#This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186"/>
      <c r="AL12" s="73"/>
      <c r="AM12" s="73" t="str">
        <f t="shared" si="3"/>
        <v/>
      </c>
      <c r="AN12" s="73" t="e">
        <f ca="1">RANK(テーブル646474557[[#This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187"/>
      <c r="AV12" s="84"/>
      <c r="AW12" s="84" t="str">
        <f t="shared" si="4"/>
        <v/>
      </c>
      <c r="AX12" s="84" t="e">
        <f ca="1">RANK(テーブル64647485058[[#This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188"/>
      <c r="BF12" s="95"/>
      <c r="BG12" s="95" t="str">
        <f t="shared" si="5"/>
        <v/>
      </c>
      <c r="BH12" s="95" t="e">
        <f ca="1">RANK(テーブル64647485058[[#This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182"/>
      <c r="H13" s="35"/>
      <c r="I13" s="35" t="str">
        <f t="shared" si="0"/>
        <v/>
      </c>
      <c r="J13" s="35" t="e">
        <f ca="1">RANK(テーブル59546167[[#This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184"/>
      <c r="R13" s="48"/>
      <c r="S13" s="48" t="str">
        <f t="shared" si="1"/>
        <v/>
      </c>
      <c r="T13" s="48" t="e">
        <f ca="1">RANK(テーブル610556268[[#This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185"/>
      <c r="AB13" s="61"/>
      <c r="AC13" s="61" t="str">
        <f t="shared" si="2"/>
        <v/>
      </c>
      <c r="AD13" s="61" t="e">
        <f ca="1">RANK(テーブル64611566369[[#This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186"/>
      <c r="AL13" s="73"/>
      <c r="AM13" s="73" t="str">
        <f t="shared" si="3"/>
        <v/>
      </c>
      <c r="AN13" s="73" t="e">
        <f ca="1">RANK(テーブル646474557[[#This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187"/>
      <c r="AV13" s="84"/>
      <c r="AW13" s="84" t="str">
        <f t="shared" si="4"/>
        <v/>
      </c>
      <c r="AX13" s="84" t="e">
        <f ca="1">RANK(テーブル64647485058[[#This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188"/>
      <c r="BF13" s="95"/>
      <c r="BG13" s="95" t="str">
        <f t="shared" si="5"/>
        <v/>
      </c>
      <c r="BH13" s="95" t="e">
        <f ca="1">RANK(テーブル64647485058[[#This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183"/>
      <c r="H14" s="37"/>
      <c r="I14" s="35" t="str">
        <f t="shared" si="0"/>
        <v/>
      </c>
      <c r="J14" s="35" t="e">
        <f ca="1">RANK(テーブル59546167[[#This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184"/>
      <c r="R14" s="48"/>
      <c r="S14" s="48" t="str">
        <f t="shared" si="1"/>
        <v/>
      </c>
      <c r="T14" s="48" t="e">
        <f ca="1">RANK(テーブル610556268[[#This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185"/>
      <c r="AB14" s="61"/>
      <c r="AC14" s="61" t="str">
        <f t="shared" si="2"/>
        <v/>
      </c>
      <c r="AD14" s="61" t="e">
        <f ca="1">RANK(テーブル64611566369[[#This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186"/>
      <c r="AL14" s="73"/>
      <c r="AM14" s="73" t="str">
        <f t="shared" si="3"/>
        <v/>
      </c>
      <c r="AN14" s="73" t="e">
        <f ca="1">RANK(テーブル646474557[[#This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187"/>
      <c r="AV14" s="84"/>
      <c r="AW14" s="84" t="str">
        <f t="shared" si="4"/>
        <v/>
      </c>
      <c r="AX14" s="84" t="e">
        <f ca="1">RANK(テーブル64647485058[[#This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188"/>
      <c r="BF14" s="95"/>
      <c r="BG14" s="95" t="str">
        <f t="shared" si="5"/>
        <v/>
      </c>
      <c r="BH14" s="95" t="e">
        <f ca="1">RANK(テーブル64647485058[[#This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182"/>
      <c r="H15" s="35"/>
      <c r="I15" s="35" t="str">
        <f t="shared" si="0"/>
        <v/>
      </c>
      <c r="J15" s="35" t="e">
        <f ca="1">RANK(テーブル59546167[[#This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184"/>
      <c r="R15" s="48"/>
      <c r="S15" s="48" t="str">
        <f t="shared" si="1"/>
        <v/>
      </c>
      <c r="T15" s="48" t="e">
        <f ca="1">RANK(テーブル610556268[[#This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185"/>
      <c r="AB15" s="61"/>
      <c r="AC15" s="61" t="str">
        <f t="shared" si="2"/>
        <v/>
      </c>
      <c r="AD15" s="61" t="e">
        <f ca="1">RANK(テーブル64611566369[[#This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186"/>
      <c r="AL15" s="73"/>
      <c r="AM15" s="73" t="str">
        <f t="shared" si="3"/>
        <v/>
      </c>
      <c r="AN15" s="73" t="e">
        <f ca="1">RANK(テーブル646474557[[#This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187"/>
      <c r="AV15" s="84"/>
      <c r="AW15" s="84" t="str">
        <f t="shared" si="4"/>
        <v/>
      </c>
      <c r="AX15" s="84" t="e">
        <f ca="1">RANK(テーブル64647485058[[#This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188"/>
      <c r="BF15" s="95"/>
      <c r="BG15" s="95" t="str">
        <f t="shared" si="5"/>
        <v/>
      </c>
      <c r="BH15" s="95" t="e">
        <f ca="1">RANK(テーブル64647485058[[#This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182"/>
      <c r="H16" s="35"/>
      <c r="I16" s="35" t="str">
        <f t="shared" si="0"/>
        <v/>
      </c>
      <c r="J16" s="35" t="e">
        <f ca="1">RANK(テーブル59546167[[#This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184"/>
      <c r="R16" s="48"/>
      <c r="S16" s="48" t="str">
        <f t="shared" si="1"/>
        <v/>
      </c>
      <c r="T16" s="48" t="e">
        <f ca="1">RANK(テーブル610556268[[#This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185"/>
      <c r="AB16" s="61"/>
      <c r="AC16" s="61" t="str">
        <f t="shared" si="2"/>
        <v/>
      </c>
      <c r="AD16" s="61" t="e">
        <f ca="1">RANK(テーブル64611566369[[#This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186"/>
      <c r="AL16" s="73"/>
      <c r="AM16" s="73" t="str">
        <f t="shared" si="3"/>
        <v/>
      </c>
      <c r="AN16" s="73" t="e">
        <f ca="1">RANK(テーブル646474557[[#This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187"/>
      <c r="AV16" s="84"/>
      <c r="AW16" s="84" t="str">
        <f t="shared" si="4"/>
        <v/>
      </c>
      <c r="AX16" s="84" t="e">
        <f ca="1">RANK(テーブル64647485058[[#This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188"/>
      <c r="BF16" s="95"/>
      <c r="BG16" s="95" t="str">
        <f t="shared" si="5"/>
        <v/>
      </c>
      <c r="BH16" s="95" t="e">
        <f ca="1">RANK(テーブル64647485058[[#This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182"/>
      <c r="H17" s="35"/>
      <c r="I17" s="35" t="str">
        <f t="shared" si="0"/>
        <v/>
      </c>
      <c r="J17" s="35" t="e">
        <f ca="1">RANK(テーブル59546167[[#This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184"/>
      <c r="R17" s="48"/>
      <c r="S17" s="48" t="str">
        <f t="shared" si="1"/>
        <v/>
      </c>
      <c r="T17" s="48" t="e">
        <f ca="1">RANK(テーブル610556268[[#This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185"/>
      <c r="AB17" s="61"/>
      <c r="AC17" s="61" t="str">
        <f t="shared" si="2"/>
        <v/>
      </c>
      <c r="AD17" s="61" t="e">
        <f ca="1">RANK(テーブル64611566369[[#This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186"/>
      <c r="AL17" s="73"/>
      <c r="AM17" s="73" t="str">
        <f t="shared" si="3"/>
        <v/>
      </c>
      <c r="AN17" s="73" t="e">
        <f ca="1">RANK(テーブル646474557[[#This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187"/>
      <c r="AV17" s="84"/>
      <c r="AW17" s="84" t="str">
        <f t="shared" si="4"/>
        <v/>
      </c>
      <c r="AX17" s="84" t="e">
        <f ca="1">RANK(テーブル64647485058[[#This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188"/>
      <c r="BF17" s="95"/>
      <c r="BG17" s="95" t="str">
        <f t="shared" si="5"/>
        <v/>
      </c>
      <c r="BH17" s="95" t="e">
        <f ca="1">RANK(テーブル64647485058[[#This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182"/>
      <c r="H18" s="35"/>
      <c r="I18" s="35" t="str">
        <f t="shared" si="0"/>
        <v/>
      </c>
      <c r="J18" s="35" t="e">
        <f ca="1">RANK(テーブル59546167[[#This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184"/>
      <c r="R18" s="48"/>
      <c r="S18" s="48" t="str">
        <f t="shared" si="1"/>
        <v/>
      </c>
      <c r="T18" s="48" t="e">
        <f ca="1">RANK(テーブル610556268[[#This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185"/>
      <c r="AB18" s="61"/>
      <c r="AC18" s="61" t="str">
        <f t="shared" si="2"/>
        <v/>
      </c>
      <c r="AD18" s="61" t="e">
        <f ca="1">RANK(テーブル64611566369[[#This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186"/>
      <c r="AL18" s="73"/>
      <c r="AM18" s="73" t="str">
        <f t="shared" si="3"/>
        <v/>
      </c>
      <c r="AN18" s="73" t="e">
        <f ca="1">RANK(テーブル646474557[[#This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187"/>
      <c r="AV18" s="84"/>
      <c r="AW18" s="84" t="str">
        <f t="shared" si="4"/>
        <v/>
      </c>
      <c r="AX18" s="84" t="e">
        <f ca="1">RANK(テーブル64647485058[[#This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188"/>
      <c r="BF18" s="95"/>
      <c r="BG18" s="95" t="str">
        <f t="shared" si="5"/>
        <v/>
      </c>
      <c r="BH18" s="95" t="e">
        <f ca="1">RANK(テーブル64647485058[[#This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183"/>
      <c r="H19" s="37"/>
      <c r="I19" s="35" t="str">
        <f t="shared" si="0"/>
        <v/>
      </c>
      <c r="J19" s="35" t="e">
        <f ca="1">RANK(テーブル59546167[[#This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184"/>
      <c r="R19" s="48"/>
      <c r="S19" s="48" t="str">
        <f t="shared" si="1"/>
        <v/>
      </c>
      <c r="T19" s="48" t="e">
        <f ca="1">RANK(テーブル610556268[[#This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185"/>
      <c r="AB19" s="61"/>
      <c r="AC19" s="61" t="str">
        <f t="shared" si="2"/>
        <v/>
      </c>
      <c r="AD19" s="61" t="e">
        <f ca="1">RANK(テーブル64611566369[[#This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186"/>
      <c r="AL19" s="73"/>
      <c r="AM19" s="73" t="str">
        <f t="shared" si="3"/>
        <v/>
      </c>
      <c r="AN19" s="73" t="e">
        <f ca="1">RANK(テーブル646474557[[#This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187"/>
      <c r="AV19" s="84"/>
      <c r="AW19" s="84" t="str">
        <f t="shared" si="4"/>
        <v/>
      </c>
      <c r="AX19" s="84" t="e">
        <f ca="1">RANK(テーブル64647485058[[#This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188"/>
      <c r="BF19" s="95"/>
      <c r="BG19" s="95" t="str">
        <f t="shared" si="5"/>
        <v/>
      </c>
      <c r="BH19" s="95" t="e">
        <f ca="1">RANK(テーブル64647485058[[#This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182"/>
      <c r="H20" s="35"/>
      <c r="I20" s="35" t="str">
        <f t="shared" si="0"/>
        <v/>
      </c>
      <c r="J20" s="35" t="e">
        <f ca="1">RANK(テーブル59546167[[#This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184"/>
      <c r="R20" s="48"/>
      <c r="S20" s="48" t="str">
        <f t="shared" si="1"/>
        <v/>
      </c>
      <c r="T20" s="48" t="e">
        <f ca="1">RANK(テーブル610556268[[#This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185"/>
      <c r="AB20" s="61"/>
      <c r="AC20" s="61" t="str">
        <f t="shared" si="2"/>
        <v/>
      </c>
      <c r="AD20" s="61" t="e">
        <f ca="1">RANK(テーブル64611566369[[#This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186"/>
      <c r="AL20" s="73"/>
      <c r="AM20" s="73" t="str">
        <f t="shared" si="3"/>
        <v/>
      </c>
      <c r="AN20" s="73" t="e">
        <f ca="1">RANK(テーブル646474557[[#This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187"/>
      <c r="AV20" s="84"/>
      <c r="AW20" s="84" t="str">
        <f t="shared" si="4"/>
        <v/>
      </c>
      <c r="AX20" s="84" t="e">
        <f ca="1">RANK(テーブル64647485058[[#This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188"/>
      <c r="BF20" s="95"/>
      <c r="BG20" s="95" t="str">
        <f t="shared" si="5"/>
        <v/>
      </c>
      <c r="BH20" s="95" t="e">
        <f ca="1">RANK(テーブル64647485058[[#This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182"/>
      <c r="H21" s="35"/>
      <c r="I21" s="35" t="str">
        <f t="shared" si="0"/>
        <v/>
      </c>
      <c r="J21" s="35" t="e">
        <f ca="1">RANK(テーブル59546167[[#This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184"/>
      <c r="R21" s="48"/>
      <c r="S21" s="48" t="str">
        <f t="shared" si="1"/>
        <v/>
      </c>
      <c r="T21" s="48" t="e">
        <f ca="1">RANK(テーブル610556268[[#This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185"/>
      <c r="AB21" s="61"/>
      <c r="AC21" s="61" t="str">
        <f t="shared" si="2"/>
        <v/>
      </c>
      <c r="AD21" s="61" t="e">
        <f ca="1">RANK(テーブル64611566369[[#This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186"/>
      <c r="AL21" s="73"/>
      <c r="AM21" s="73" t="str">
        <f t="shared" si="3"/>
        <v/>
      </c>
      <c r="AN21" s="73" t="e">
        <f ca="1">RANK(テーブル646474557[[#This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187"/>
      <c r="AV21" s="84"/>
      <c r="AW21" s="84" t="str">
        <f t="shared" si="4"/>
        <v/>
      </c>
      <c r="AX21" s="84" t="e">
        <f ca="1">RANK(テーブル64647485058[[#This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188"/>
      <c r="BF21" s="95"/>
      <c r="BG21" s="95" t="str">
        <f t="shared" si="5"/>
        <v/>
      </c>
      <c r="BH21" s="95" t="e">
        <f ca="1">RANK(テーブル64647485058[[#This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182"/>
      <c r="H22" s="35"/>
      <c r="I22" s="35" t="str">
        <f t="shared" si="0"/>
        <v/>
      </c>
      <c r="J22" s="35" t="e">
        <f ca="1">RANK(テーブル59546167[[#This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184"/>
      <c r="R22" s="48"/>
      <c r="S22" s="48" t="str">
        <f t="shared" si="1"/>
        <v/>
      </c>
      <c r="T22" s="48" t="e">
        <f ca="1">RANK(テーブル610556268[[#This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185"/>
      <c r="AB22" s="61"/>
      <c r="AC22" s="61" t="str">
        <f t="shared" si="2"/>
        <v/>
      </c>
      <c r="AD22" s="61" t="e">
        <f ca="1">RANK(テーブル64611566369[[#This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186"/>
      <c r="AL22" s="73"/>
      <c r="AM22" s="73" t="str">
        <f t="shared" si="3"/>
        <v/>
      </c>
      <c r="AN22" s="73" t="e">
        <f ca="1">RANK(テーブル646474557[[#This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187"/>
      <c r="AV22" s="84"/>
      <c r="AW22" s="84" t="str">
        <f t="shared" si="4"/>
        <v/>
      </c>
      <c r="AX22" s="84" t="e">
        <f ca="1">RANK(テーブル64647485058[[#This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188"/>
      <c r="BF22" s="95"/>
      <c r="BG22" s="95" t="str">
        <f t="shared" si="5"/>
        <v/>
      </c>
      <c r="BH22" s="95" t="e">
        <f ca="1">RANK(テーブル64647485058[[#This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182"/>
      <c r="H23" s="35"/>
      <c r="I23" s="35" t="str">
        <f t="shared" si="0"/>
        <v/>
      </c>
      <c r="J23" s="35" t="e">
        <f ca="1">RANK(テーブル59546167[[#This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184"/>
      <c r="R23" s="48"/>
      <c r="S23" s="48" t="str">
        <f t="shared" si="1"/>
        <v/>
      </c>
      <c r="T23" s="48" t="e">
        <f ca="1">RANK(テーブル610556268[[#This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185"/>
      <c r="AB23" s="61"/>
      <c r="AC23" s="61" t="str">
        <f t="shared" si="2"/>
        <v/>
      </c>
      <c r="AD23" s="61" t="e">
        <f ca="1">RANK(テーブル64611566369[[#This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186"/>
      <c r="AL23" s="73"/>
      <c r="AM23" s="73" t="str">
        <f t="shared" si="3"/>
        <v/>
      </c>
      <c r="AN23" s="73" t="e">
        <f ca="1">RANK(テーブル646474557[[#This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187"/>
      <c r="AV23" s="84"/>
      <c r="AW23" s="84" t="str">
        <f t="shared" si="4"/>
        <v/>
      </c>
      <c r="AX23" s="84" t="e">
        <f ca="1">RANK(テーブル64647485058[[#This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188"/>
      <c r="BF23" s="95"/>
      <c r="BG23" s="95" t="str">
        <f t="shared" si="5"/>
        <v/>
      </c>
      <c r="BH23" s="95" t="e">
        <f ca="1">RANK(テーブル64647485058[[#This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182"/>
      <c r="H24" s="35"/>
      <c r="I24" s="35" t="str">
        <f t="shared" si="0"/>
        <v/>
      </c>
      <c r="J24" s="35" t="e">
        <f ca="1">RANK(テーブル59546167[[#This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184"/>
      <c r="R24" s="48"/>
      <c r="S24" s="48" t="str">
        <f t="shared" si="1"/>
        <v/>
      </c>
      <c r="T24" s="48" t="e">
        <f ca="1">RANK(テーブル610556268[[#This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185"/>
      <c r="AB24" s="61"/>
      <c r="AC24" s="61" t="str">
        <f t="shared" si="2"/>
        <v/>
      </c>
      <c r="AD24" s="61" t="e">
        <f ca="1">RANK(テーブル64611566369[[#This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186"/>
      <c r="AL24" s="73"/>
      <c r="AM24" s="73" t="str">
        <f t="shared" si="3"/>
        <v/>
      </c>
      <c r="AN24" s="73" t="e">
        <f ca="1">RANK(テーブル646474557[[#This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187"/>
      <c r="AV24" s="84"/>
      <c r="AW24" s="84" t="str">
        <f t="shared" si="4"/>
        <v/>
      </c>
      <c r="AX24" s="84" t="e">
        <f ca="1">RANK(テーブル64647485058[[#This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188"/>
      <c r="BF24" s="95"/>
      <c r="BG24" s="95" t="str">
        <f t="shared" si="5"/>
        <v/>
      </c>
      <c r="BH24" s="95" t="e">
        <f ca="1">RANK(テーブル64647485058[[#This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182"/>
      <c r="H25" s="35"/>
      <c r="I25" s="35" t="str">
        <f t="shared" si="0"/>
        <v/>
      </c>
      <c r="J25" s="35" t="e">
        <f ca="1">RANK(テーブル59546167[[#This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184"/>
      <c r="R25" s="48"/>
      <c r="S25" s="48" t="str">
        <f t="shared" si="1"/>
        <v/>
      </c>
      <c r="T25" s="48" t="e">
        <f ca="1">RANK(テーブル610556268[[#This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185"/>
      <c r="AB25" s="61"/>
      <c r="AC25" s="61" t="str">
        <f t="shared" si="2"/>
        <v/>
      </c>
      <c r="AD25" s="61" t="e">
        <f ca="1">RANK(テーブル64611566369[[#This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186"/>
      <c r="AL25" s="73"/>
      <c r="AM25" s="73" t="str">
        <f t="shared" si="3"/>
        <v/>
      </c>
      <c r="AN25" s="73" t="e">
        <f ca="1">RANK(テーブル646474557[[#This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187"/>
      <c r="AV25" s="84"/>
      <c r="AW25" s="84" t="str">
        <f t="shared" si="4"/>
        <v/>
      </c>
      <c r="AX25" s="84" t="e">
        <f ca="1">RANK(テーブル64647485058[[#This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188"/>
      <c r="BF25" s="95"/>
      <c r="BG25" s="95" t="str">
        <f t="shared" si="5"/>
        <v/>
      </c>
      <c r="BH25" s="95" t="e">
        <f ca="1">RANK(テーブル64647485058[[#This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0"/>
        <v/>
      </c>
      <c r="J26" s="35" t="e">
        <f ca="1">RANK(テーブル59546167[[#This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1"/>
        <v/>
      </c>
      <c r="T26" s="48" t="e">
        <f ca="1">RANK(テーブル610556268[[#This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2" t="str">
        <f t="shared" si="2"/>
        <v/>
      </c>
      <c r="AD26" s="61" t="e">
        <f ca="1">RANK(テーブル64611566369[[#This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si="3"/>
        <v/>
      </c>
      <c r="AN26" s="73" t="e">
        <f ca="1">RANK(テーブル646474557[[#This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si="4"/>
        <v/>
      </c>
      <c r="AX26" s="84" t="e">
        <f ca="1">RANK(テーブル64647485058[[#This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5"/>
        <v/>
      </c>
      <c r="BH26" s="95" t="e">
        <f ca="1">RANK(テーブル64647485058[[#This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0"/>
        <v/>
      </c>
      <c r="J27" s="35" t="e">
        <f ca="1">RANK(テーブル59546167[[#This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1"/>
        <v/>
      </c>
      <c r="T27" s="48" t="e">
        <f ca="1">RANK(テーブル610556268[[#This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2" t="str">
        <f t="shared" si="2"/>
        <v/>
      </c>
      <c r="AD27" s="61" t="e">
        <f ca="1">RANK(テーブル64611566369[[#This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3"/>
        <v/>
      </c>
      <c r="AN27" s="73" t="e">
        <f ca="1">RANK(テーブル646474557[[#This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4"/>
        <v/>
      </c>
      <c r="AX27" s="84" t="e">
        <f ca="1">RANK(テーブル64647485058[[#This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5"/>
        <v/>
      </c>
      <c r="BH27" s="95" t="e">
        <f ca="1">RANK(テーブル64647485058[[#This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0"/>
        <v/>
      </c>
      <c r="J28" s="35" t="e">
        <f ca="1">RANK(テーブル59546167[[#This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1"/>
        <v/>
      </c>
      <c r="T28" s="48" t="e">
        <f ca="1">RANK(テーブル610556268[[#This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2" t="str">
        <f t="shared" si="2"/>
        <v/>
      </c>
      <c r="AD28" s="61" t="e">
        <f ca="1">RANK(テーブル64611566369[[#This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3"/>
        <v/>
      </c>
      <c r="AN28" s="73" t="e">
        <f ca="1">RANK(テーブル646474557[[#This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4"/>
        <v/>
      </c>
      <c r="AX28" s="84" t="e">
        <f ca="1">RANK(テーブル64647485058[[#This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5"/>
        <v/>
      </c>
      <c r="BH28" s="95" t="e">
        <f ca="1">RANK(テーブル64647485058[[#This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0"/>
        <v/>
      </c>
      <c r="J29" s="35" t="e">
        <f ca="1">RANK(テーブル59546167[[#This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1"/>
        <v/>
      </c>
      <c r="T29" s="48" t="e">
        <f ca="1">RANK(テーブル610556268[[#This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2" t="str">
        <f t="shared" si="2"/>
        <v/>
      </c>
      <c r="AD29" s="61" t="e">
        <f ca="1">RANK(テーブル64611566369[[#This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3"/>
        <v/>
      </c>
      <c r="AN29" s="73" t="e">
        <f ca="1">RANK(テーブル646474557[[#This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4"/>
        <v/>
      </c>
      <c r="AX29" s="84" t="e">
        <f ca="1">RANK(テーブル64647485058[[#This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5"/>
        <v/>
      </c>
      <c r="BH29" s="95" t="e">
        <f ca="1">RANK(テーブル64647485058[[#This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0"/>
        <v/>
      </c>
      <c r="J30" s="35" t="e">
        <f ca="1">RANK(テーブル59546167[[#This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1"/>
        <v/>
      </c>
      <c r="T30" s="48" t="e">
        <f ca="1">RANK(テーブル610556268[[#This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2" t="str">
        <f t="shared" si="2"/>
        <v/>
      </c>
      <c r="AD30" s="61" t="e">
        <f ca="1">RANK(テーブル64611566369[[#This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3"/>
        <v/>
      </c>
      <c r="AN30" s="73" t="e">
        <f ca="1">RANK(テーブル646474557[[#This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4"/>
        <v/>
      </c>
      <c r="AX30" s="84" t="e">
        <f ca="1">RANK(テーブル64647485058[[#This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5"/>
        <v/>
      </c>
      <c r="BH30" s="95" t="e">
        <f ca="1">RANK(テーブル64647485058[[#This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0"/>
        <v/>
      </c>
      <c r="J31" s="35" t="e">
        <f ca="1">RANK(テーブル59546167[[#This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1"/>
        <v/>
      </c>
      <c r="T31" s="48" t="e">
        <f ca="1">RANK(テーブル610556268[[#This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2" t="str">
        <f t="shared" si="2"/>
        <v/>
      </c>
      <c r="AD31" s="61" t="e">
        <f ca="1">RANK(テーブル64611566369[[#This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3"/>
        <v/>
      </c>
      <c r="AN31" s="73" t="e">
        <f ca="1">RANK(テーブル646474557[[#This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4"/>
        <v/>
      </c>
      <c r="AX31" s="84" t="e">
        <f ca="1">RANK(テーブル64647485058[[#This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5"/>
        <v/>
      </c>
      <c r="BH31" s="95" t="e">
        <f ca="1">RANK(テーブル64647485058[[#This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0"/>
        <v/>
      </c>
      <c r="J32" s="35" t="e">
        <f ca="1">RANK(テーブル59546167[[#This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1"/>
        <v/>
      </c>
      <c r="T32" s="48" t="e">
        <f ca="1">RANK(テーブル610556268[[#This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2" t="str">
        <f t="shared" si="2"/>
        <v/>
      </c>
      <c r="AD32" s="61" t="e">
        <f ca="1">RANK(テーブル64611566369[[#This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3"/>
        <v/>
      </c>
      <c r="AN32" s="73" t="e">
        <f ca="1">RANK(テーブル646474557[[#This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4"/>
        <v/>
      </c>
      <c r="AX32" s="84" t="e">
        <f ca="1">RANK(テーブル64647485058[[#This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5"/>
        <v/>
      </c>
      <c r="BH32" s="95" t="e">
        <f ca="1">RANK(テーブル64647485058[[#This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0"/>
        <v/>
      </c>
      <c r="J33" s="35" t="e">
        <f ca="1">RANK(テーブル59546167[[#This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1"/>
        <v/>
      </c>
      <c r="T33" s="48" t="e">
        <f ca="1">RANK(テーブル610556268[[#This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2" t="str">
        <f t="shared" si="2"/>
        <v/>
      </c>
      <c r="AD33" s="61" t="e">
        <f ca="1">RANK(テーブル64611566369[[#This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3"/>
        <v/>
      </c>
      <c r="AN33" s="73" t="e">
        <f ca="1">RANK(テーブル646474557[[#This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4"/>
        <v/>
      </c>
      <c r="AX33" s="84" t="e">
        <f ca="1">RANK(テーブル64647485058[[#This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5"/>
        <v/>
      </c>
      <c r="BH33" s="95" t="e">
        <f ca="1">RANK(テーブル64647485058[[#This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0"/>
        <v/>
      </c>
      <c r="J34" s="35" t="e">
        <f ca="1">RANK(テーブル59546167[[#This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1"/>
        <v/>
      </c>
      <c r="T34" s="48" t="e">
        <f ca="1">RANK(テーブル610556268[[#This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2" t="str">
        <f t="shared" si="2"/>
        <v/>
      </c>
      <c r="AD34" s="61" t="e">
        <f ca="1">RANK(テーブル64611566369[[#This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3"/>
        <v/>
      </c>
      <c r="AN34" s="73" t="e">
        <f ca="1">RANK(テーブル646474557[[#This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4"/>
        <v/>
      </c>
      <c r="AX34" s="84" t="e">
        <f ca="1">RANK(テーブル64647485058[[#This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5"/>
        <v/>
      </c>
      <c r="BH34" s="95" t="e">
        <f ca="1">RANK(テーブル64647485058[[#This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0"/>
        <v/>
      </c>
      <c r="J35" s="35" t="e">
        <f ca="1">RANK(テーブル59546167[[#This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1"/>
        <v/>
      </c>
      <c r="T35" s="48" t="e">
        <f ca="1">RANK(テーブル610556268[[#This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2" t="str">
        <f t="shared" si="2"/>
        <v/>
      </c>
      <c r="AD35" s="61" t="e">
        <f ca="1">RANK(テーブル64611566369[[#This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3"/>
        <v/>
      </c>
      <c r="AN35" s="73" t="e">
        <f ca="1">RANK(テーブル646474557[[#This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4"/>
        <v/>
      </c>
      <c r="AX35" s="84" t="e">
        <f ca="1">RANK(テーブル64647485058[[#This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5"/>
        <v/>
      </c>
      <c r="BH35" s="95" t="e">
        <f ca="1">RANK(テーブル64647485058[[#This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0"/>
        <v/>
      </c>
      <c r="J36" s="35" t="e">
        <f ca="1">RANK(テーブル59546167[[#This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1"/>
        <v/>
      </c>
      <c r="T36" s="48" t="e">
        <f ca="1">RANK(テーブル610556268[[#This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2" t="str">
        <f t="shared" si="2"/>
        <v/>
      </c>
      <c r="AD36" s="61" t="e">
        <f ca="1">RANK(テーブル64611566369[[#This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3"/>
        <v/>
      </c>
      <c r="AN36" s="73" t="e">
        <f ca="1">RANK(テーブル646474557[[#This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4"/>
        <v/>
      </c>
      <c r="AX36" s="84" t="e">
        <f ca="1">RANK(テーブル64647485058[[#This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5"/>
        <v/>
      </c>
      <c r="BH36" s="95" t="e">
        <f ca="1">RANK(テーブル64647485058[[#This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0"/>
        <v/>
      </c>
      <c r="J37" s="35" t="e">
        <f ca="1">RANK(テーブル59546167[[#This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1"/>
        <v/>
      </c>
      <c r="T37" s="48" t="e">
        <f ca="1">RANK(テーブル610556268[[#This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2" t="str">
        <f t="shared" si="2"/>
        <v/>
      </c>
      <c r="AD37" s="61" t="e">
        <f ca="1">RANK(テーブル64611566369[[#This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3"/>
        <v/>
      </c>
      <c r="AN37" s="73" t="e">
        <f ca="1">RANK(テーブル646474557[[#This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4"/>
        <v/>
      </c>
      <c r="AX37" s="84" t="e">
        <f ca="1">RANK(テーブル64647485058[[#This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5"/>
        <v/>
      </c>
      <c r="BH37" s="95" t="e">
        <f ca="1">RANK(テーブル64647485058[[#This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0"/>
        <v/>
      </c>
      <c r="J38" s="35" t="e">
        <f ca="1">RANK(テーブル59546167[[#This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1"/>
        <v/>
      </c>
      <c r="T38" s="48" t="e">
        <f ca="1">RANK(テーブル610556268[[#This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2" t="str">
        <f t="shared" si="2"/>
        <v/>
      </c>
      <c r="AD38" s="61" t="e">
        <f ca="1">RANK(テーブル64611566369[[#This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3"/>
        <v/>
      </c>
      <c r="AN38" s="73" t="e">
        <f ca="1">RANK(テーブル646474557[[#This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4"/>
        <v/>
      </c>
      <c r="AX38" s="84" t="e">
        <f ca="1">RANK(テーブル64647485058[[#This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5"/>
        <v/>
      </c>
      <c r="BH38" s="95" t="e">
        <f ca="1">RANK(テーブル64647485058[[#This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0"/>
        <v/>
      </c>
      <c r="J39" s="35" t="e">
        <f ca="1">RANK(テーブル59546167[[#This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1"/>
        <v/>
      </c>
      <c r="T39" s="48" t="e">
        <f ca="1">RANK(テーブル610556268[[#This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2" t="str">
        <f t="shared" si="2"/>
        <v/>
      </c>
      <c r="AD39" s="61" t="e">
        <f ca="1">RANK(テーブル64611566369[[#This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3"/>
        <v/>
      </c>
      <c r="AN39" s="73" t="e">
        <f ca="1">RANK(テーブル646474557[[#This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4"/>
        <v/>
      </c>
      <c r="AX39" s="84" t="e">
        <f ca="1">RANK(テーブル64647485058[[#This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5"/>
        <v/>
      </c>
      <c r="BH39" s="95" t="e">
        <f ca="1">RANK(テーブル64647485058[[#This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0"/>
        <v/>
      </c>
      <c r="J40" s="35" t="e">
        <f ca="1">RANK(テーブル59546167[[#This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1"/>
        <v/>
      </c>
      <c r="T40" s="48" t="e">
        <f ca="1">RANK(テーブル610556268[[#This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2" t="str">
        <f t="shared" si="2"/>
        <v/>
      </c>
      <c r="AD40" s="61" t="e">
        <f ca="1">RANK(テーブル64611566369[[#This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3"/>
        <v/>
      </c>
      <c r="AN40" s="73" t="e">
        <f ca="1">RANK(テーブル646474557[[#This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4"/>
        <v/>
      </c>
      <c r="AX40" s="84" t="e">
        <f ca="1">RANK(テーブル64647485058[[#This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5"/>
        <v/>
      </c>
      <c r="BH40" s="95" t="e">
        <f ca="1">RANK(テーブル64647485058[[#This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0"/>
        <v/>
      </c>
      <c r="J41" s="35" t="e">
        <f ca="1">RANK(テーブル59546167[[#This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1"/>
        <v/>
      </c>
      <c r="T41" s="48" t="e">
        <f ca="1">RANK(テーブル610556268[[#This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2" t="str">
        <f t="shared" si="2"/>
        <v/>
      </c>
      <c r="AD41" s="61" t="e">
        <f ca="1">RANK(テーブル64611566369[[#This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3"/>
        <v/>
      </c>
      <c r="AN41" s="73" t="e">
        <f ca="1">RANK(テーブル646474557[[#This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4"/>
        <v/>
      </c>
      <c r="AX41" s="84" t="e">
        <f ca="1">RANK(テーブル64647485058[[#This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5"/>
        <v/>
      </c>
      <c r="BH41" s="95" t="e">
        <f ca="1">RANK(テーブル64647485058[[#This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0"/>
        <v/>
      </c>
      <c r="J42" s="35" t="e">
        <f ca="1">RANK(テーブル59546167[[#This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1"/>
        <v/>
      </c>
      <c r="T42" s="48" t="e">
        <f ca="1">RANK(テーブル610556268[[#This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2" t="str">
        <f t="shared" si="2"/>
        <v/>
      </c>
      <c r="AD42" s="61" t="e">
        <f ca="1">RANK(テーブル64611566369[[#This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3"/>
        <v/>
      </c>
      <c r="AN42" s="73" t="e">
        <f ca="1">RANK(テーブル646474557[[#This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4"/>
        <v/>
      </c>
      <c r="AX42" s="84" t="e">
        <f ca="1">RANK(テーブル64647485058[[#This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5"/>
        <v/>
      </c>
      <c r="BH42" s="95" t="e">
        <f ca="1">RANK(テーブル64647485058[[#This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0"/>
        <v/>
      </c>
      <c r="J43" s="35" t="e">
        <f ca="1">RANK(テーブル59546167[[#This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1"/>
        <v/>
      </c>
      <c r="T43" s="48" t="e">
        <f ca="1">RANK(テーブル610556268[[#This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2" t="str">
        <f t="shared" si="2"/>
        <v/>
      </c>
      <c r="AD43" s="61" t="e">
        <f ca="1">RANK(テーブル64611566369[[#This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3"/>
        <v/>
      </c>
      <c r="AN43" s="73" t="e">
        <f ca="1">RANK(テーブル646474557[[#This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4"/>
        <v/>
      </c>
      <c r="AX43" s="84" t="e">
        <f ca="1">RANK(テーブル64647485058[[#This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5"/>
        <v/>
      </c>
      <c r="BH43" s="95" t="e">
        <f ca="1">RANK(テーブル64647485058[[#This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0"/>
        <v/>
      </c>
      <c r="J44" s="35" t="e">
        <f ca="1">RANK(テーブル59546167[[#This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1"/>
        <v/>
      </c>
      <c r="T44" s="48" t="e">
        <f ca="1">RANK(テーブル610556268[[#This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2" t="str">
        <f t="shared" si="2"/>
        <v/>
      </c>
      <c r="AD44" s="61" t="e">
        <f ca="1">RANK(テーブル64611566369[[#This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3"/>
        <v/>
      </c>
      <c r="AN44" s="73" t="e">
        <f ca="1">RANK(テーブル646474557[[#This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4"/>
        <v/>
      </c>
      <c r="AX44" s="84" t="e">
        <f ca="1">RANK(テーブル64647485058[[#This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5"/>
        <v/>
      </c>
      <c r="BH44" s="95" t="e">
        <f ca="1">RANK(テーブル64647485058[[#This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0"/>
        <v/>
      </c>
      <c r="J45" s="35" t="e">
        <f ca="1">RANK(テーブル59546167[[#This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1"/>
        <v/>
      </c>
      <c r="T45" s="48" t="e">
        <f ca="1">RANK(テーブル610556268[[#This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2" t="str">
        <f t="shared" si="2"/>
        <v/>
      </c>
      <c r="AD45" s="61" t="e">
        <f ca="1">RANK(テーブル64611566369[[#This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3"/>
        <v/>
      </c>
      <c r="AN45" s="73" t="e">
        <f ca="1">RANK(テーブル646474557[[#This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4"/>
        <v/>
      </c>
      <c r="AX45" s="84" t="e">
        <f ca="1">RANK(テーブル64647485058[[#This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5"/>
        <v/>
      </c>
      <c r="BH45" s="95" t="e">
        <f ca="1">RANK(テーブル64647485058[[#This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0"/>
        <v/>
      </c>
      <c r="J46" s="35" t="e">
        <f ca="1">RANK(テーブル59546167[[#This Row],[列5]],$G$6:$G$62,0)</f>
        <v>#N/A</v>
      </c>
      <c r="K46" s="9"/>
      <c r="L46" s="47">
        <v>41</v>
      </c>
      <c r="M46" s="47"/>
      <c r="N46" s="48"/>
      <c r="O46" s="48"/>
      <c r="P46" s="48"/>
      <c r="Q46" s="48"/>
      <c r="R46" s="48"/>
      <c r="S46" s="49" t="str">
        <f t="shared" si="1"/>
        <v/>
      </c>
      <c r="T46" s="48" t="e">
        <f ca="1">RANK(テーブル610556268[[#This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2" t="str">
        <f t="shared" si="2"/>
        <v/>
      </c>
      <c r="AD46" s="61" t="e">
        <f ca="1">RANK(テーブル64611566369[[#This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3"/>
        <v/>
      </c>
      <c r="AN46" s="73" t="e">
        <f ca="1">RANK(テーブル646474557[[#This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4"/>
        <v/>
      </c>
      <c r="AX46" s="84" t="e">
        <f ca="1">RANK(テーブル64647485058[[#This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5"/>
        <v/>
      </c>
      <c r="BH46" s="95" t="e">
        <f ca="1">RANK(テーブル64647485058[[#This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0"/>
        <v/>
      </c>
      <c r="J47" s="35" t="e">
        <f ca="1">RANK(テーブル59546167[[#This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1"/>
        <v/>
      </c>
      <c r="T47" s="48" t="e">
        <f ca="1">RANK(テーブル610556268[[#This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2" t="str">
        <f t="shared" si="2"/>
        <v/>
      </c>
      <c r="AD47" s="61" t="e">
        <f ca="1">RANK(テーブル64611566369[[#This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3"/>
        <v/>
      </c>
      <c r="AN47" s="73" t="e">
        <f ca="1">RANK(テーブル646474557[[#This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4"/>
        <v/>
      </c>
      <c r="AX47" s="84" t="e">
        <f ca="1">RANK(テーブル64647485058[[#This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5"/>
        <v/>
      </c>
      <c r="BH47" s="95" t="e">
        <f ca="1">RANK(テーブル64647485058[[#This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0"/>
        <v/>
      </c>
      <c r="J48" s="35" t="e">
        <f ca="1">RANK(テーブル59546167[[#This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1"/>
        <v/>
      </c>
      <c r="T48" s="48" t="e">
        <f ca="1">RANK(テーブル610556268[[#This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2" t="str">
        <f t="shared" si="2"/>
        <v/>
      </c>
      <c r="AD48" s="61" t="e">
        <f ca="1">RANK(テーブル64611566369[[#This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3"/>
        <v/>
      </c>
      <c r="AN48" s="73" t="e">
        <f ca="1">RANK(テーブル646474557[[#This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4"/>
        <v/>
      </c>
      <c r="AX48" s="84" t="e">
        <f ca="1">RANK(テーブル64647485058[[#This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5"/>
        <v/>
      </c>
      <c r="BH48" s="95" t="e">
        <f ca="1">RANK(テーブル64647485058[[#This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0"/>
        <v/>
      </c>
      <c r="J49" s="35" t="e">
        <f ca="1">RANK(テーブル59546167[[#This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1"/>
        <v/>
      </c>
      <c r="T49" s="48" t="e">
        <f ca="1">RANK(テーブル610556268[[#This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2" t="str">
        <f t="shared" si="2"/>
        <v/>
      </c>
      <c r="AD49" s="61" t="e">
        <f ca="1">RANK(テーブル64611566369[[#This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3"/>
        <v/>
      </c>
      <c r="AN49" s="73" t="e">
        <f ca="1">RANK(テーブル646474557[[#This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4"/>
        <v/>
      </c>
      <c r="AX49" s="84" t="e">
        <f ca="1">RANK(テーブル64647485058[[#This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5"/>
        <v/>
      </c>
      <c r="BH49" s="95" t="e">
        <f ca="1">RANK(テーブル64647485058[[#This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0"/>
        <v/>
      </c>
      <c r="J50" s="35" t="e">
        <f ca="1">RANK(テーブル59546167[[#This Row],[列5]],$G$6:$G$62,0)</f>
        <v>#N/A</v>
      </c>
      <c r="K50" s="29"/>
      <c r="L50" s="47">
        <v>45</v>
      </c>
      <c r="M50" s="47"/>
      <c r="N50" s="48"/>
      <c r="O50" s="48"/>
      <c r="P50" s="48"/>
      <c r="Q50" s="48"/>
      <c r="R50" s="48"/>
      <c r="S50" s="49" t="str">
        <f t="shared" si="1"/>
        <v/>
      </c>
      <c r="T50" s="48" t="e">
        <f ca="1">RANK(テーブル610556268[[#This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2" t="str">
        <f t="shared" si="2"/>
        <v/>
      </c>
      <c r="AD50" s="61" t="e">
        <f ca="1">RANK(テーブル64611566369[[#This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3"/>
        <v/>
      </c>
      <c r="AN50" s="73" t="e">
        <f ca="1">RANK(テーブル646474557[[#This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4"/>
        <v/>
      </c>
      <c r="AX50" s="84" t="e">
        <f ca="1">RANK(テーブル64647485058[[#This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5"/>
        <v/>
      </c>
      <c r="BH50" s="95" t="e">
        <f ca="1">RANK(テーブル64647485058[[#This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0"/>
        <v/>
      </c>
      <c r="J51" s="35" t="e">
        <f ca="1">RANK(テーブル59546167[[#This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1"/>
        <v/>
      </c>
      <c r="T51" s="48" t="e">
        <f ca="1">RANK(テーブル610556268[[#This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2" t="str">
        <f t="shared" si="2"/>
        <v/>
      </c>
      <c r="AD51" s="61" t="e">
        <f ca="1">RANK(テーブル64611566369[[#This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3"/>
        <v/>
      </c>
      <c r="AN51" s="73" t="e">
        <f ca="1">RANK(テーブル646474557[[#This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4"/>
        <v/>
      </c>
      <c r="AX51" s="84" t="e">
        <f ca="1">RANK(テーブル64647485058[[#This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5"/>
        <v/>
      </c>
      <c r="BH51" s="95" t="e">
        <f ca="1">RANK(テーブル64647485058[[#This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0"/>
        <v/>
      </c>
      <c r="J52" s="35" t="e">
        <f ca="1">RANK(テーブル59546167[[#This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1"/>
        <v/>
      </c>
      <c r="T52" s="48" t="e">
        <f ca="1">RANK(テーブル610556268[[#This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2" t="str">
        <f t="shared" si="2"/>
        <v/>
      </c>
      <c r="AD52" s="61" t="e">
        <f ca="1">RANK(テーブル64611566369[[#This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3"/>
        <v/>
      </c>
      <c r="AN52" s="73" t="e">
        <f ca="1">RANK(テーブル646474557[[#This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4"/>
        <v/>
      </c>
      <c r="AX52" s="84" t="e">
        <f ca="1">RANK(テーブル64647485058[[#This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5"/>
        <v/>
      </c>
      <c r="BH52" s="95" t="e">
        <f ca="1">RANK(テーブル64647485058[[#This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0"/>
        <v/>
      </c>
      <c r="J53" s="35" t="e">
        <f ca="1">RANK(テーブル59546167[[#This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1"/>
        <v/>
      </c>
      <c r="T53" s="48" t="e">
        <f ca="1">RANK(テーブル610556268[[#This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2" t="str">
        <f t="shared" si="2"/>
        <v/>
      </c>
      <c r="AD53" s="61" t="e">
        <f ca="1">RANK(テーブル64611566369[[#This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3"/>
        <v/>
      </c>
      <c r="AN53" s="73" t="e">
        <f ca="1">RANK(テーブル646474557[[#This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4"/>
        <v/>
      </c>
      <c r="AX53" s="84" t="e">
        <f ca="1">RANK(テーブル64647485058[[#This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5"/>
        <v/>
      </c>
      <c r="BH53" s="95" t="e">
        <f ca="1">RANK(テーブル64647485058[[#This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0"/>
        <v/>
      </c>
      <c r="J54" s="35" t="e">
        <f ca="1">RANK(テーブル59546167[[#This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1"/>
        <v/>
      </c>
      <c r="T54" s="48" t="e">
        <f ca="1">RANK(テーブル610556268[[#This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2" t="str">
        <f t="shared" si="2"/>
        <v/>
      </c>
      <c r="AD54" s="61" t="e">
        <f ca="1">RANK(テーブル64611566369[[#This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3"/>
        <v/>
      </c>
      <c r="AN54" s="73" t="e">
        <f ca="1">RANK(テーブル646474557[[#This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4"/>
        <v/>
      </c>
      <c r="AX54" s="84" t="e">
        <f ca="1">RANK(テーブル64647485058[[#This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5"/>
        <v/>
      </c>
      <c r="BH54" s="95" t="e">
        <f ca="1">RANK(テーブル64647485058[[#This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0"/>
        <v/>
      </c>
      <c r="J55" s="35" t="e">
        <f ca="1">RANK(テーブル59546167[[#This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1"/>
        <v/>
      </c>
      <c r="T55" s="48" t="e">
        <f ca="1">RANK(テーブル610556268[[#This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2" t="str">
        <f t="shared" si="2"/>
        <v/>
      </c>
      <c r="AD55" s="61" t="e">
        <f ca="1">RANK(テーブル64611566369[[#This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3"/>
        <v/>
      </c>
      <c r="AN55" s="73" t="e">
        <f ca="1">RANK(テーブル646474557[[#This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4"/>
        <v/>
      </c>
      <c r="AX55" s="84" t="e">
        <f ca="1">RANK(テーブル64647485058[[#This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5"/>
        <v/>
      </c>
      <c r="BH55" s="95" t="e">
        <f ca="1">RANK(テーブル64647485058[[#This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0"/>
        <v/>
      </c>
      <c r="J56" s="35" t="e">
        <f ca="1">RANK(テーブル59546167[[#This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1"/>
        <v/>
      </c>
      <c r="T56" s="48" t="e">
        <f ca="1">RANK(テーブル610556268[[#This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2" t="str">
        <f t="shared" si="2"/>
        <v/>
      </c>
      <c r="AD56" s="61" t="e">
        <f ca="1">RANK(テーブル64611566369[[#This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3"/>
        <v/>
      </c>
      <c r="AN56" s="73" t="e">
        <f ca="1">RANK(テーブル646474557[[#This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4"/>
        <v/>
      </c>
      <c r="AX56" s="84" t="e">
        <f ca="1">RANK(テーブル64647485058[[#This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5"/>
        <v/>
      </c>
      <c r="BH56" s="95" t="e">
        <f ca="1">RANK(テーブル64647485058[[#This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0"/>
        <v/>
      </c>
      <c r="J57" s="35" t="e">
        <f ca="1">RANK(テーブル59546167[[#This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1"/>
        <v/>
      </c>
      <c r="T57" s="48" t="e">
        <f ca="1">RANK(テーブル610556268[[#This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2" t="str">
        <f t="shared" si="2"/>
        <v/>
      </c>
      <c r="AD57" s="61" t="e">
        <f ca="1">RANK(テーブル64611566369[[#This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3"/>
        <v/>
      </c>
      <c r="AN57" s="73" t="e">
        <f ca="1">RANK(テーブル646474557[[#This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4"/>
        <v/>
      </c>
      <c r="AX57" s="84" t="e">
        <f ca="1">RANK(テーブル64647485058[[#This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5"/>
        <v/>
      </c>
      <c r="BH57" s="95" t="e">
        <f ca="1">RANK(テーブル64647485058[[#This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0"/>
        <v/>
      </c>
      <c r="J58" s="35" t="e">
        <f ca="1">RANK(テーブル59546167[[#This Row],[列5]],$G$6:$G$62,0)</f>
        <v>#N/A</v>
      </c>
      <c r="K58" s="19"/>
      <c r="L58" s="52">
        <v>53</v>
      </c>
      <c r="M58" s="52"/>
      <c r="N58" s="48"/>
      <c r="O58" s="48"/>
      <c r="P58" s="48"/>
      <c r="Q58" s="48"/>
      <c r="R58" s="48"/>
      <c r="S58" s="49" t="str">
        <f t="shared" si="1"/>
        <v/>
      </c>
      <c r="T58" s="48" t="e">
        <f ca="1">RANK(テーブル610556268[[#This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2" t="str">
        <f t="shared" si="2"/>
        <v/>
      </c>
      <c r="AD58" s="61" t="e">
        <f ca="1">RANK(テーブル64611566369[[#This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3"/>
        <v/>
      </c>
      <c r="AN58" s="73" t="e">
        <f ca="1">RANK(テーブル646474557[[#This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4"/>
        <v/>
      </c>
      <c r="AX58" s="84" t="e">
        <f ca="1">RANK(テーブル64647485058[[#This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5"/>
        <v/>
      </c>
      <c r="BH58" s="95" t="e">
        <f ca="1">RANK(テーブル64647485058[[#This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0"/>
        <v/>
      </c>
      <c r="J59" s="35" t="e">
        <f ca="1">RANK(テーブル59546167[[#This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1"/>
        <v/>
      </c>
      <c r="T59" s="48" t="e">
        <f ca="1">RANK(テーブル610556268[[#This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2" t="str">
        <f t="shared" si="2"/>
        <v/>
      </c>
      <c r="AD59" s="61" t="e">
        <f ca="1">RANK(テーブル64611566369[[#This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3"/>
        <v/>
      </c>
      <c r="AN59" s="73" t="e">
        <f ca="1">RANK(テーブル646474557[[#This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4"/>
        <v/>
      </c>
      <c r="AX59" s="84" t="e">
        <f ca="1">RANK(テーブル64647485058[[#This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5"/>
        <v/>
      </c>
      <c r="BH59" s="95" t="e">
        <f ca="1">RANK(テーブル64647485058[[#This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0"/>
        <v/>
      </c>
      <c r="J60" s="35" t="e">
        <f ca="1">RANK(テーブル59546167[[#This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1"/>
        <v/>
      </c>
      <c r="T60" s="48" t="e">
        <f ca="1">RANK(テーブル610556268[[#This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2" t="str">
        <f t="shared" si="2"/>
        <v/>
      </c>
      <c r="AD60" s="61" t="e">
        <f ca="1">RANK(テーブル64611566369[[#This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3"/>
        <v/>
      </c>
      <c r="AN60" s="73" t="e">
        <f ca="1">RANK(テーブル646474557[[#This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4"/>
        <v/>
      </c>
      <c r="AX60" s="84" t="e">
        <f ca="1">RANK(テーブル64647485058[[#This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5"/>
        <v/>
      </c>
      <c r="BH60" s="95" t="e">
        <f ca="1">RANK(テーブル64647485058[[#This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0"/>
        <v/>
      </c>
      <c r="J61" s="35" t="e">
        <f ca="1">RANK(テーブル59546167[[#This Row],[列5]],$G$6:$G$62,0)</f>
        <v>#N/A</v>
      </c>
      <c r="K61" s="19"/>
      <c r="L61" s="52">
        <v>56</v>
      </c>
      <c r="M61" s="52"/>
      <c r="N61" s="48"/>
      <c r="O61" s="48"/>
      <c r="P61" s="48"/>
      <c r="Q61" s="48"/>
      <c r="R61" s="48"/>
      <c r="S61" s="49" t="str">
        <f t="shared" si="1"/>
        <v/>
      </c>
      <c r="T61" s="48" t="e">
        <f ca="1">RANK(テーブル610556268[[#This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2" t="str">
        <f t="shared" si="2"/>
        <v/>
      </c>
      <c r="AD61" s="61" t="e">
        <f ca="1">RANK(テーブル64611566369[[#This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3"/>
        <v/>
      </c>
      <c r="AN61" s="73" t="e">
        <f ca="1">RANK(テーブル646474557[[#This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4"/>
        <v/>
      </c>
      <c r="AX61" s="84" t="e">
        <f ca="1">RANK(テーブル64647485058[[#This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5"/>
        <v/>
      </c>
      <c r="BH61" s="95" t="e">
        <f ca="1">RANK(テーブル64647485058[[#This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0"/>
        <v/>
      </c>
      <c r="J62" s="37" t="e">
        <f ca="1">RANK(テーブル59546167[[#This Row],[列5]],$G$6:$G$62,0)</f>
        <v>#N/A</v>
      </c>
      <c r="K62" s="19"/>
      <c r="L62" s="52">
        <v>57</v>
      </c>
      <c r="M62" s="52"/>
      <c r="N62" s="48"/>
      <c r="O62" s="48"/>
      <c r="P62" s="48"/>
      <c r="Q62" s="48"/>
      <c r="R62" s="48"/>
      <c r="S62" s="49" t="str">
        <f t="shared" si="1"/>
        <v/>
      </c>
      <c r="T62" s="48" t="e">
        <f ca="1">RANK(テーブル610556268[[#This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2" t="str">
        <f t="shared" si="2"/>
        <v/>
      </c>
      <c r="AD62" s="61" t="e">
        <f ca="1">RANK(テーブル64611566369[[#This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 t="shared" si="3"/>
        <v/>
      </c>
      <c r="AN62" s="73" t="e">
        <f ca="1">RANK(テーブル646474557[[#This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 t="shared" si="4"/>
        <v/>
      </c>
      <c r="AX62" s="84" t="e">
        <f ca="1">RANK(テーブル64647485058[[#This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5"/>
        <v/>
      </c>
      <c r="BH62" s="95" t="e">
        <f ca="1">RANK(テーブル64647485058[[#This Row],[列5]],$AU$6:$AU$62,0)</f>
        <v>#N/A</v>
      </c>
      <c r="BI62" s="11"/>
      <c r="BJ62" s="11"/>
    </row>
    <row r="63" spans="1:62" ht="22.5" hidden="1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hidden="1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hidden="1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hidden="1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hidden="1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hidden="1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hidden="1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hidden="1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hidden="1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hidden="1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hidden="1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hidden="1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hidden="1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hidden="1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hidden="1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hidden="1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hidden="1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hidden="1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hidden="1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hidden="1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hidden="1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hidden="1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hidden="1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hidden="1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hidden="1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hidden="1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hidden="1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hidden="1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hidden="1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hidden="1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hidden="1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hidden="1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hidden="1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hidden="1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hidden="1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hidden="1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hidden="1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hidden="1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hidden="1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hidden="1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hidden="1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hidden="1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hidden="1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hidden="1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hidden="1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hidden="1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hidden="1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hidden="1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hidden="1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hidden="1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hidden="1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hidden="1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hidden="1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hidden="1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hidden="1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hidden="1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hidden="1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hidden="1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hidden="1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hidden="1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hidden="1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hidden="1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hidden="1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hidden="1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hidden="1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hidden="1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hidden="1" customHeight="1" x14ac:dyDescent="0.15">
      <c r="D129" s="13"/>
      <c r="E129" s="13"/>
      <c r="K129" s="19"/>
      <c r="U129" s="19"/>
      <c r="AO129" s="19"/>
    </row>
    <row r="130" spans="1:41" s="11" customFormat="1" ht="23.25" hidden="1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hidden="1" customHeight="1" x14ac:dyDescent="0.15">
      <c r="D131" s="13"/>
      <c r="E131" s="13"/>
      <c r="K131" s="19"/>
      <c r="U131" s="19"/>
      <c r="AO131" s="19"/>
    </row>
    <row r="132" spans="1:41" s="11" customFormat="1" ht="23.25" hidden="1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hidden="1" customHeight="1" x14ac:dyDescent="0.15">
      <c r="D133" s="13"/>
      <c r="E133" s="13"/>
      <c r="K133" s="19"/>
      <c r="U133" s="19"/>
    </row>
    <row r="134" spans="1:41" s="11" customFormat="1" ht="23.25" hidden="1" customHeight="1" x14ac:dyDescent="0.15">
      <c r="D134" s="13"/>
      <c r="E134" s="13"/>
      <c r="K134" s="19"/>
      <c r="U134" s="19"/>
    </row>
    <row r="135" spans="1:41" s="11" customFormat="1" ht="23.25" hidden="1" customHeight="1" x14ac:dyDescent="0.15">
      <c r="A135" s="22"/>
      <c r="D135" s="13"/>
      <c r="E135" s="13"/>
      <c r="K135" s="19"/>
      <c r="U135" s="19"/>
    </row>
    <row r="136" spans="1:41" s="11" customFormat="1" ht="23.25" hidden="1" customHeight="1" x14ac:dyDescent="0.15">
      <c r="A136" s="22"/>
      <c r="D136" s="13"/>
      <c r="E136" s="13"/>
      <c r="K136" s="19"/>
      <c r="U136" s="19"/>
    </row>
    <row r="137" spans="1:41" s="11" customFormat="1" ht="23.25" hidden="1" customHeight="1" x14ac:dyDescent="0.15">
      <c r="D137" s="13"/>
      <c r="E137" s="13"/>
      <c r="K137" s="19"/>
      <c r="U137" s="19"/>
    </row>
    <row r="138" spans="1:41" s="11" customFormat="1" ht="23.25" hidden="1" customHeight="1" x14ac:dyDescent="0.15">
      <c r="D138" s="13"/>
      <c r="E138" s="13"/>
      <c r="K138" s="19"/>
      <c r="U138" s="19"/>
    </row>
    <row r="139" spans="1:41" s="11" customFormat="1" ht="23.25" hidden="1" customHeight="1" x14ac:dyDescent="0.15">
      <c r="D139" s="13"/>
      <c r="E139" s="13"/>
      <c r="K139" s="19"/>
      <c r="U139" s="19"/>
    </row>
    <row r="140" spans="1:41" s="11" customFormat="1" ht="23.25" hidden="1" customHeight="1" x14ac:dyDescent="0.15">
      <c r="K140" s="19"/>
      <c r="U140" s="19"/>
    </row>
    <row r="141" spans="1:41" s="11" customFormat="1" ht="23.25" hidden="1" customHeight="1" x14ac:dyDescent="0.15">
      <c r="K141" s="19"/>
      <c r="U141" s="19"/>
    </row>
    <row r="142" spans="1:41" s="11" customFormat="1" ht="23.25" hidden="1" customHeight="1" x14ac:dyDescent="0.15">
      <c r="K142" s="19"/>
      <c r="U142" s="19"/>
    </row>
    <row r="143" spans="1:41" s="11" customFormat="1" ht="23.25" hidden="1" customHeight="1" x14ac:dyDescent="0.15">
      <c r="K143" s="19"/>
      <c r="U143" s="19"/>
    </row>
    <row r="144" spans="1:41" s="11" customFormat="1" ht="23.25" hidden="1" customHeight="1" x14ac:dyDescent="0.15">
      <c r="K144" s="19"/>
      <c r="U144" s="19"/>
    </row>
    <row r="145" spans="1:62" s="11" customFormat="1" ht="23.25" hidden="1" customHeight="1" x14ac:dyDescent="0.15">
      <c r="A145" s="22"/>
      <c r="K145" s="19"/>
      <c r="U145" s="19"/>
    </row>
    <row r="146" spans="1:62" s="11" customFormat="1" ht="23.25" hidden="1" customHeight="1" x14ac:dyDescent="0.15">
      <c r="A146" s="28"/>
      <c r="K146" s="19"/>
      <c r="U146" s="19"/>
    </row>
    <row r="147" spans="1:62" s="11" customFormat="1" ht="23.25" hidden="1" customHeight="1" x14ac:dyDescent="0.15">
      <c r="K147" s="19"/>
      <c r="U147" s="19"/>
    </row>
    <row r="148" spans="1:62" s="11" customFormat="1" ht="23.25" hidden="1" customHeight="1" x14ac:dyDescent="0.15">
      <c r="A148" s="28"/>
      <c r="K148" s="19"/>
      <c r="U148" s="19"/>
    </row>
    <row r="149" spans="1:62" s="11" customFormat="1" ht="23.25" hidden="1" customHeight="1" x14ac:dyDescent="0.15">
      <c r="A149" s="22"/>
      <c r="K149" s="19"/>
      <c r="U149" s="19"/>
    </row>
    <row r="150" spans="1:62" s="11" customFormat="1" ht="23.25" hidden="1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hidden="1" customHeight="1" x14ac:dyDescent="0.15">
      <c r="K151" s="19"/>
      <c r="U151" s="19"/>
    </row>
    <row r="152" spans="1:62" s="11" customFormat="1" ht="23.25" hidden="1" customHeight="1" x14ac:dyDescent="0.15">
      <c r="K152" s="19"/>
      <c r="U152" s="19"/>
    </row>
    <row r="153" spans="1:62" s="11" customFormat="1" ht="23.25" hidden="1" customHeight="1" x14ac:dyDescent="0.15">
      <c r="A153" s="22"/>
      <c r="K153" s="19"/>
      <c r="U153" s="19"/>
    </row>
    <row r="154" spans="1:62" s="11" customFormat="1" ht="23.25" hidden="1" customHeight="1" x14ac:dyDescent="0.15">
      <c r="K154" s="19"/>
      <c r="U154" s="19"/>
    </row>
    <row r="155" spans="1:62" s="11" customFormat="1" ht="23.25" hidden="1" customHeight="1" x14ac:dyDescent="0.15">
      <c r="K155" s="19"/>
      <c r="U155" s="19"/>
    </row>
    <row r="156" spans="1:62" s="11" customFormat="1" ht="23.25" hidden="1" customHeight="1" x14ac:dyDescent="0.15">
      <c r="K156" s="19"/>
      <c r="U156" s="19"/>
    </row>
    <row r="157" spans="1:62" ht="23.25" hidden="1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hidden="1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hidden="1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hidden="1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hidden="1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hidden="1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hidden="1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hidden="1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hidden="1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hidden="1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hidden="1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hidden="1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hidden="1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hidden="1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hidden="1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hidden="1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hidden="1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hidden="1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hidden="1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hidden="1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hidden="1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hidden="1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hidden="1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hidden="1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hidden="1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hidden="1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hidden="1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hidden="1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hidden="1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hidden="1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hidden="1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hidden="1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hidden="1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hidden="1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hidden="1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hidden="1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hidden="1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hidden="1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hidden="1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hidden="1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hidden="1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hidden="1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hidden="1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hidden="1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hidden="1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hidden="1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hidden="1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hidden="1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hidden="1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hidden="1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hidden="1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hidden="1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hidden="1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hidden="1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hidden="1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hidden="1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hidden="1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hidden="1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hidden="1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hidden="1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hidden="1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hidden="1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hidden="1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hidden="1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hidden="1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hidden="1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hidden="1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hidden="1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hidden="1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hidden="1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hidden="1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hidden="1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hidden="1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hidden="1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hidden="1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hidden="1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hidden="1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hidden="1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hidden="1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hidden="1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hidden="1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hidden="1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hidden="1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hidden="1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AR3:AT3"/>
    <mergeCell ref="BB3:BD3"/>
    <mergeCell ref="D3:G3"/>
    <mergeCell ref="X3:AA3"/>
    <mergeCell ref="N3:Q3"/>
    <mergeCell ref="AH3:AJ3"/>
  </mergeCells>
  <phoneticPr fontId="1"/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2" manualBreakCount="2">
    <brk id="13" min="2" max="80" man="1"/>
    <brk id="26" max="1048575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  <pageSetUpPr fitToPage="1"/>
  </sheetPr>
  <dimension ref="A1:CC625"/>
  <sheetViews>
    <sheetView topLeftCell="AW8" zoomScaleNormal="100" workbookViewId="0">
      <selection sqref="A1:BZ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9" width="6.375" style="8" customWidth="1"/>
    <col min="10" max="10" width="11.5" style="8" customWidth="1"/>
    <col min="11" max="12" width="8.5" style="8" customWidth="1"/>
    <col min="13" max="13" width="10.125" style="8" hidden="1" customWidth="1"/>
    <col min="14" max="14" width="4.875" style="8" customWidth="1"/>
    <col min="15" max="16" width="6.25" style="8" customWidth="1"/>
    <col min="17" max="17" width="17.625" style="8" customWidth="1"/>
    <col min="18" max="19" width="6.125" style="8" customWidth="1"/>
    <col min="20" max="22" width="7.5" style="8" customWidth="1"/>
    <col min="23" max="23" width="9.625" style="8" customWidth="1"/>
    <col min="24" max="25" width="9.125" style="8" customWidth="1"/>
    <col min="26" max="26" width="9.625" style="8" hidden="1" customWidth="1"/>
    <col min="27" max="27" width="5" style="8" customWidth="1"/>
    <col min="28" max="29" width="6.25" style="8" customWidth="1"/>
    <col min="30" max="30" width="17.625" style="8" customWidth="1"/>
    <col min="31" max="35" width="6.125" style="8" customWidth="1"/>
    <col min="36" max="36" width="9.625" style="8" customWidth="1"/>
    <col min="37" max="38" width="7.125" style="8" customWidth="1"/>
    <col min="39" max="39" width="9.625" style="8" hidden="1" customWidth="1"/>
    <col min="40" max="40" width="5.125" style="8" customWidth="1"/>
    <col min="41" max="42" width="6.25" style="8" customWidth="1"/>
    <col min="43" max="43" width="17.625" style="8" customWidth="1"/>
    <col min="44" max="48" width="6.125" style="8" customWidth="1"/>
    <col min="49" max="49" width="9.625" style="8" customWidth="1"/>
    <col min="50" max="51" width="7.5" style="8" customWidth="1"/>
    <col min="52" max="52" width="9.625" style="8" hidden="1" customWidth="1"/>
    <col min="53" max="53" width="5.375" style="8" customWidth="1"/>
    <col min="54" max="55" width="6.25" style="8" customWidth="1"/>
    <col min="56" max="56" width="17.625" style="8" customWidth="1"/>
    <col min="57" max="61" width="6.125" style="8" customWidth="1"/>
    <col min="62" max="62" width="9.625" style="8" customWidth="1"/>
    <col min="63" max="63" width="7" style="8" customWidth="1"/>
    <col min="64" max="64" width="5.875" style="8" customWidth="1"/>
    <col min="65" max="65" width="9.625" style="8" hidden="1" customWidth="1"/>
    <col min="66" max="66" width="5.625" style="8" customWidth="1"/>
    <col min="67" max="68" width="6.25" style="8" customWidth="1"/>
    <col min="69" max="69" width="17.625" style="8" customWidth="1"/>
    <col min="70" max="74" width="6.125" style="8" customWidth="1"/>
    <col min="75" max="75" width="9.625" style="8" customWidth="1"/>
    <col min="76" max="76" width="7.5" style="8" customWidth="1"/>
    <col min="77" max="77" width="6.25" style="8" customWidth="1"/>
    <col min="78" max="78" width="9.625" style="8" hidden="1" customWidth="1"/>
    <col min="79" max="16384" width="9" style="8"/>
  </cols>
  <sheetData>
    <row r="1" spans="1:81" ht="29.25" customHeight="1" x14ac:dyDescent="0.15">
      <c r="A1" s="204" t="s">
        <v>70</v>
      </c>
      <c r="B1" s="204"/>
      <c r="C1" s="132" t="s">
        <v>71</v>
      </c>
      <c r="E1" s="156"/>
      <c r="F1" s="156"/>
    </row>
    <row r="2" spans="1:81" ht="21.75" customHeight="1" x14ac:dyDescent="0.15">
      <c r="L2" s="25" t="s">
        <v>57</v>
      </c>
      <c r="Y2" s="25" t="s">
        <v>57</v>
      </c>
      <c r="AL2" s="25" t="s">
        <v>57</v>
      </c>
      <c r="AY2" s="25" t="s">
        <v>57</v>
      </c>
      <c r="BL2" s="25" t="s">
        <v>57</v>
      </c>
      <c r="BY2" s="25" t="s">
        <v>57</v>
      </c>
    </row>
    <row r="3" spans="1:81" ht="27" customHeight="1" x14ac:dyDescent="0.15">
      <c r="B3" s="109" t="s">
        <v>39</v>
      </c>
      <c r="C3" s="109"/>
      <c r="D3" s="202" t="s">
        <v>48</v>
      </c>
      <c r="E3" s="202"/>
      <c r="F3" s="202"/>
      <c r="G3" s="202"/>
      <c r="H3" s="202"/>
      <c r="I3" s="202"/>
      <c r="J3" s="202"/>
      <c r="K3" s="202"/>
      <c r="L3" s="202"/>
      <c r="M3" s="202"/>
      <c r="O3" s="109" t="s">
        <v>41</v>
      </c>
      <c r="P3" s="109"/>
      <c r="Q3" s="202" t="s">
        <v>49</v>
      </c>
      <c r="R3" s="202"/>
      <c r="S3" s="202"/>
      <c r="T3" s="202"/>
      <c r="U3" s="202"/>
      <c r="V3" s="202"/>
      <c r="W3" s="202"/>
      <c r="X3" s="202"/>
      <c r="Y3" s="202"/>
      <c r="Z3" s="202"/>
      <c r="AA3" s="11"/>
      <c r="AB3" s="109" t="s">
        <v>42</v>
      </c>
      <c r="AC3" s="109"/>
      <c r="AD3" s="202" t="s">
        <v>49</v>
      </c>
      <c r="AE3" s="202"/>
      <c r="AF3" s="202"/>
      <c r="AG3" s="202"/>
      <c r="AH3" s="202"/>
      <c r="AI3" s="202"/>
      <c r="AJ3" s="202"/>
      <c r="AK3" s="202"/>
      <c r="AL3" s="202"/>
      <c r="AM3" s="202"/>
      <c r="AO3" s="109" t="s">
        <v>43</v>
      </c>
      <c r="AP3" s="109"/>
      <c r="AQ3" s="202" t="s">
        <v>49</v>
      </c>
      <c r="AR3" s="202"/>
      <c r="AS3" s="202"/>
      <c r="AT3" s="202"/>
      <c r="AU3" s="202"/>
      <c r="AV3" s="202"/>
      <c r="AW3" s="202"/>
      <c r="AX3" s="202"/>
      <c r="AY3" s="202"/>
      <c r="AZ3" s="202"/>
      <c r="BB3" s="109" t="s">
        <v>44</v>
      </c>
      <c r="BC3" s="109"/>
      <c r="BD3" s="202" t="s">
        <v>49</v>
      </c>
      <c r="BE3" s="202"/>
      <c r="BF3" s="202"/>
      <c r="BG3" s="202"/>
      <c r="BH3" s="202"/>
      <c r="BI3" s="202"/>
      <c r="BJ3" s="202"/>
      <c r="BK3" s="202"/>
      <c r="BL3" s="202"/>
      <c r="BM3" s="202"/>
      <c r="BO3" s="109" t="s">
        <v>45</v>
      </c>
      <c r="BP3" s="109"/>
      <c r="BQ3" s="124" t="s">
        <v>50</v>
      </c>
      <c r="BR3" s="124"/>
      <c r="BS3" s="124"/>
      <c r="BT3" s="124"/>
      <c r="BU3" s="124"/>
      <c r="BV3" s="203"/>
      <c r="BW3" s="203"/>
      <c r="BX3" s="203"/>
      <c r="BY3" s="203"/>
      <c r="BZ3" s="203"/>
    </row>
    <row r="4" spans="1:81" ht="29.25" customHeight="1" x14ac:dyDescent="0.15">
      <c r="A4" s="4"/>
      <c r="B4" s="33" t="s">
        <v>4</v>
      </c>
      <c r="C4" s="33" t="s">
        <v>78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72</v>
      </c>
      <c r="J4" s="33" t="s">
        <v>74</v>
      </c>
      <c r="K4" s="33" t="s">
        <v>75</v>
      </c>
      <c r="L4" s="33" t="s">
        <v>76</v>
      </c>
      <c r="M4" s="33" t="s">
        <v>73</v>
      </c>
      <c r="N4" s="9"/>
      <c r="O4" s="40" t="s">
        <v>4</v>
      </c>
      <c r="P4" s="40" t="s">
        <v>78</v>
      </c>
      <c r="Q4" s="114" t="s">
        <v>5</v>
      </c>
      <c r="R4" s="114" t="s">
        <v>6</v>
      </c>
      <c r="S4" s="114" t="s">
        <v>7</v>
      </c>
      <c r="T4" s="114" t="s">
        <v>11</v>
      </c>
      <c r="U4" s="114" t="s">
        <v>12</v>
      </c>
      <c r="V4" s="114" t="s">
        <v>53</v>
      </c>
      <c r="W4" s="114" t="s">
        <v>8</v>
      </c>
      <c r="X4" s="114" t="s">
        <v>13</v>
      </c>
      <c r="Y4" s="114" t="s">
        <v>14</v>
      </c>
      <c r="Z4" s="41" t="s">
        <v>17</v>
      </c>
      <c r="AA4" s="30"/>
      <c r="AB4" s="53" t="s">
        <v>4</v>
      </c>
      <c r="AC4" s="53" t="s">
        <v>78</v>
      </c>
      <c r="AD4" s="117" t="s">
        <v>5</v>
      </c>
      <c r="AE4" s="117" t="s">
        <v>6</v>
      </c>
      <c r="AF4" s="117" t="s">
        <v>7</v>
      </c>
      <c r="AG4" s="117" t="s">
        <v>11</v>
      </c>
      <c r="AH4" s="117" t="s">
        <v>12</v>
      </c>
      <c r="AI4" s="117" t="s">
        <v>53</v>
      </c>
      <c r="AJ4" s="117" t="s">
        <v>8</v>
      </c>
      <c r="AK4" s="117" t="s">
        <v>13</v>
      </c>
      <c r="AL4" s="61" t="s">
        <v>14</v>
      </c>
      <c r="AM4" s="54" t="s">
        <v>17</v>
      </c>
      <c r="AN4" s="30"/>
      <c r="AO4" s="65" t="s">
        <v>4</v>
      </c>
      <c r="AP4" s="65" t="s">
        <v>78</v>
      </c>
      <c r="AQ4" s="119" t="s">
        <v>5</v>
      </c>
      <c r="AR4" s="119" t="s">
        <v>6</v>
      </c>
      <c r="AS4" s="119" t="s">
        <v>7</v>
      </c>
      <c r="AT4" s="119" t="s">
        <v>11</v>
      </c>
      <c r="AU4" s="119" t="s">
        <v>12</v>
      </c>
      <c r="AV4" s="119" t="s">
        <v>53</v>
      </c>
      <c r="AW4" s="119" t="s">
        <v>8</v>
      </c>
      <c r="AX4" s="66" t="s">
        <v>13</v>
      </c>
      <c r="AY4" s="66" t="s">
        <v>14</v>
      </c>
      <c r="AZ4" s="66" t="s">
        <v>17</v>
      </c>
      <c r="BA4" s="9"/>
      <c r="BB4" s="76" t="s">
        <v>4</v>
      </c>
      <c r="BC4" s="76" t="s">
        <v>78</v>
      </c>
      <c r="BD4" s="121" t="s">
        <v>5</v>
      </c>
      <c r="BE4" s="121" t="s">
        <v>6</v>
      </c>
      <c r="BF4" s="121" t="s">
        <v>7</v>
      </c>
      <c r="BG4" s="121" t="s">
        <v>11</v>
      </c>
      <c r="BH4" s="121" t="s">
        <v>12</v>
      </c>
      <c r="BI4" s="121" t="s">
        <v>53</v>
      </c>
      <c r="BJ4" s="121" t="s">
        <v>8</v>
      </c>
      <c r="BK4" s="77" t="s">
        <v>13</v>
      </c>
      <c r="BL4" s="77" t="s">
        <v>14</v>
      </c>
      <c r="BM4" s="77" t="s">
        <v>17</v>
      </c>
      <c r="BN4" s="4"/>
      <c r="BO4" s="87" t="s">
        <v>4</v>
      </c>
      <c r="BP4" s="87" t="s">
        <v>78</v>
      </c>
      <c r="BQ4" s="123" t="s">
        <v>5</v>
      </c>
      <c r="BR4" s="123" t="s">
        <v>6</v>
      </c>
      <c r="BS4" s="123" t="s">
        <v>7</v>
      </c>
      <c r="BT4" s="123" t="s">
        <v>11</v>
      </c>
      <c r="BU4" s="123" t="s">
        <v>12</v>
      </c>
      <c r="BV4" s="123" t="s">
        <v>53</v>
      </c>
      <c r="BW4" s="123" t="s">
        <v>8</v>
      </c>
      <c r="BX4" s="88" t="s">
        <v>13</v>
      </c>
      <c r="BY4" s="88" t="s">
        <v>14</v>
      </c>
      <c r="BZ4" s="88" t="s">
        <v>17</v>
      </c>
    </row>
    <row r="5" spans="1:81" ht="24" customHeight="1" x14ac:dyDescent="0.15">
      <c r="B5" s="105" t="s">
        <v>37</v>
      </c>
      <c r="C5" s="105" t="s">
        <v>79</v>
      </c>
      <c r="D5" s="196" t="s">
        <v>87</v>
      </c>
      <c r="E5" s="33" t="s">
        <v>1</v>
      </c>
      <c r="F5" s="110" t="s">
        <v>16</v>
      </c>
      <c r="G5" s="110" t="s">
        <v>54</v>
      </c>
      <c r="H5" s="110" t="s">
        <v>55</v>
      </c>
      <c r="I5" s="110" t="s">
        <v>56</v>
      </c>
      <c r="J5" s="34" t="s">
        <v>15</v>
      </c>
      <c r="K5" s="105" t="s">
        <v>2</v>
      </c>
      <c r="L5" s="105" t="s">
        <v>34</v>
      </c>
      <c r="M5" s="33" t="s">
        <v>3</v>
      </c>
      <c r="N5" s="31"/>
      <c r="O5" s="111" t="s">
        <v>36</v>
      </c>
      <c r="P5" s="111" t="s">
        <v>79</v>
      </c>
      <c r="Q5" s="197" t="s">
        <v>87</v>
      </c>
      <c r="R5" s="43" t="s">
        <v>1</v>
      </c>
      <c r="S5" s="112" t="s">
        <v>32</v>
      </c>
      <c r="T5" s="112" t="s">
        <v>54</v>
      </c>
      <c r="U5" s="112" t="s">
        <v>55</v>
      </c>
      <c r="V5" s="112" t="s">
        <v>56</v>
      </c>
      <c r="W5" s="45" t="s">
        <v>15</v>
      </c>
      <c r="X5" s="113" t="s">
        <v>2</v>
      </c>
      <c r="Y5" s="114" t="s">
        <v>34</v>
      </c>
      <c r="Z5" s="46" t="s">
        <v>3</v>
      </c>
      <c r="AA5" s="30"/>
      <c r="AB5" s="55" t="s">
        <v>36</v>
      </c>
      <c r="AC5" s="129" t="s">
        <v>79</v>
      </c>
      <c r="AD5" s="198" t="s">
        <v>87</v>
      </c>
      <c r="AE5" s="56" t="s">
        <v>1</v>
      </c>
      <c r="AF5" s="115" t="s">
        <v>32</v>
      </c>
      <c r="AG5" s="115" t="s">
        <v>54</v>
      </c>
      <c r="AH5" s="115" t="s">
        <v>55</v>
      </c>
      <c r="AI5" s="115" t="s">
        <v>56</v>
      </c>
      <c r="AJ5" s="58" t="s">
        <v>15</v>
      </c>
      <c r="AK5" s="116" t="s">
        <v>2</v>
      </c>
      <c r="AL5" s="117" t="s">
        <v>34</v>
      </c>
      <c r="AM5" s="59" t="s">
        <v>3</v>
      </c>
      <c r="AN5" s="30"/>
      <c r="AO5" s="67" t="s">
        <v>36</v>
      </c>
      <c r="AP5" s="139" t="s">
        <v>79</v>
      </c>
      <c r="AQ5" s="199" t="s">
        <v>87</v>
      </c>
      <c r="AR5" s="68" t="s">
        <v>1</v>
      </c>
      <c r="AS5" s="118" t="s">
        <v>32</v>
      </c>
      <c r="AT5" s="118" t="s">
        <v>54</v>
      </c>
      <c r="AU5" s="118" t="s">
        <v>55</v>
      </c>
      <c r="AV5" s="118" t="s">
        <v>56</v>
      </c>
      <c r="AW5" s="70" t="s">
        <v>15</v>
      </c>
      <c r="AX5" s="101" t="s">
        <v>2</v>
      </c>
      <c r="AY5" s="73" t="s">
        <v>34</v>
      </c>
      <c r="AZ5" s="71" t="s">
        <v>3</v>
      </c>
      <c r="BA5" s="9"/>
      <c r="BB5" s="78" t="s">
        <v>36</v>
      </c>
      <c r="BC5" s="141" t="s">
        <v>79</v>
      </c>
      <c r="BD5" s="200" t="s">
        <v>87</v>
      </c>
      <c r="BE5" s="79" t="s">
        <v>1</v>
      </c>
      <c r="BF5" s="120" t="s">
        <v>32</v>
      </c>
      <c r="BG5" s="120" t="s">
        <v>54</v>
      </c>
      <c r="BH5" s="120" t="s">
        <v>55</v>
      </c>
      <c r="BI5" s="120" t="s">
        <v>56</v>
      </c>
      <c r="BJ5" s="81" t="s">
        <v>15</v>
      </c>
      <c r="BK5" s="100" t="s">
        <v>2</v>
      </c>
      <c r="BL5" s="84" t="s">
        <v>34</v>
      </c>
      <c r="BM5" s="82" t="s">
        <v>3</v>
      </c>
      <c r="BN5" s="4"/>
      <c r="BO5" s="89" t="s">
        <v>36</v>
      </c>
      <c r="BP5" s="155" t="s">
        <v>79</v>
      </c>
      <c r="BQ5" s="201" t="s">
        <v>87</v>
      </c>
      <c r="BR5" s="90" t="s">
        <v>1</v>
      </c>
      <c r="BS5" s="122" t="s">
        <v>32</v>
      </c>
      <c r="BT5" s="122" t="s">
        <v>54</v>
      </c>
      <c r="BU5" s="122" t="s">
        <v>55</v>
      </c>
      <c r="BV5" s="122" t="s">
        <v>56</v>
      </c>
      <c r="BW5" s="92" t="s">
        <v>15</v>
      </c>
      <c r="BX5" s="99" t="s">
        <v>2</v>
      </c>
      <c r="BY5" s="95" t="s">
        <v>34</v>
      </c>
      <c r="BZ5" s="93" t="s">
        <v>3</v>
      </c>
    </row>
    <row r="6" spans="1:81" ht="24.75" customHeight="1" x14ac:dyDescent="0.15">
      <c r="A6" s="21"/>
      <c r="B6" s="35">
        <v>1</v>
      </c>
      <c r="C6" s="35"/>
      <c r="D6" s="35"/>
      <c r="E6" s="35">
        <v>1</v>
      </c>
      <c r="F6" s="35"/>
      <c r="G6" s="35"/>
      <c r="H6" s="35"/>
      <c r="I6" s="35"/>
      <c r="J6" s="35">
        <f>G6*60*60+H6 *60+I6</f>
        <v>0</v>
      </c>
      <c r="K6" s="35"/>
      <c r="L6" s="35" t="str">
        <f>IF(J6=0,"",(IF(J6&lt;=7592,"金",IF(J6&lt;=8025,"銀",IF(J6&lt;=8594,"銅","")))))</f>
        <v/>
      </c>
      <c r="M6" s="35">
        <f>RANK(テーブル595461[[#This Row],[列8]],J6:J62,1)</f>
        <v>1</v>
      </c>
      <c r="N6" s="9"/>
      <c r="O6" s="47">
        <v>1</v>
      </c>
      <c r="P6" s="47"/>
      <c r="Q6" s="48"/>
      <c r="R6" s="48">
        <v>2</v>
      </c>
      <c r="S6" s="48"/>
      <c r="T6" s="48"/>
      <c r="U6" s="48"/>
      <c r="V6" s="48"/>
      <c r="W6" s="48">
        <f>T6*60*60+U6 *60+V6</f>
        <v>0</v>
      </c>
      <c r="X6" s="48"/>
      <c r="Y6" s="49" t="str">
        <f>IF(W6=0,"",(IF(W6&lt;=7592,"金",IF(W6&lt;=8025,"銀",IF(W6&lt;=8594,"銅","")))))</f>
        <v/>
      </c>
      <c r="Z6" s="48">
        <f>RANK(テーブル6105562[[#This Row],[列5]],$W$6:$W$62,0)</f>
        <v>1</v>
      </c>
      <c r="AA6" s="9"/>
      <c r="AB6" s="60">
        <v>1</v>
      </c>
      <c r="AC6" s="60"/>
      <c r="AD6" s="61"/>
      <c r="AE6" s="61">
        <v>3</v>
      </c>
      <c r="AF6" s="61"/>
      <c r="AG6" s="61"/>
      <c r="AH6" s="61"/>
      <c r="AI6" s="61"/>
      <c r="AJ6" s="61">
        <f t="shared" ref="AJ6:AJ62" si="0">AG6*60*60+AH6 *60+AI6</f>
        <v>0</v>
      </c>
      <c r="AK6" s="61"/>
      <c r="AL6" s="61" t="str">
        <f>IF(AJ6=0,"",(IF(AJ6&lt;=7592,"金",IF(AJ6&lt;=8025,"銀",IF(AJ6&lt;=8594,"銅","")))))</f>
        <v/>
      </c>
      <c r="AM6" s="61">
        <f>RANK(テーブル646115663[[#This Row],[列5]],$AJ$6:$AJ$62,0)</f>
        <v>1</v>
      </c>
      <c r="AN6" s="9"/>
      <c r="AO6" s="72">
        <v>1</v>
      </c>
      <c r="AP6" s="72"/>
      <c r="AQ6" s="73"/>
      <c r="AR6" s="73">
        <v>4</v>
      </c>
      <c r="AS6" s="73"/>
      <c r="AT6" s="73"/>
      <c r="AU6" s="73"/>
      <c r="AV6" s="73"/>
      <c r="AW6" s="73">
        <f>AT6*60*60+AU6 *60+AV6</f>
        <v>0</v>
      </c>
      <c r="AX6" s="73"/>
      <c r="AY6" s="73" t="str">
        <f>IF(AW6=0,"",(IF(AW6&lt;=7592,"金",IF(AW6&lt;=8025,"銀",IF(AW6&lt;=8594,"銅","")))))</f>
        <v/>
      </c>
      <c r="AZ6" s="73">
        <f>RANK(テーブル64647455764[[#This Row],[列5]],$AW$6:$AW$62,0)</f>
        <v>1</v>
      </c>
      <c r="BA6" s="9"/>
      <c r="BB6" s="83">
        <v>1</v>
      </c>
      <c r="BC6" s="83"/>
      <c r="BD6" s="84"/>
      <c r="BE6" s="84">
        <v>5</v>
      </c>
      <c r="BF6" s="84"/>
      <c r="BG6" s="84"/>
      <c r="BH6" s="84"/>
      <c r="BI6" s="84"/>
      <c r="BJ6" s="84">
        <f t="shared" ref="BJ6:BJ62" si="1">BG6*60*60+BH6 *60+BI6</f>
        <v>0</v>
      </c>
      <c r="BK6" s="84"/>
      <c r="BL6" s="84" t="str">
        <f>IF(BJ6=0,"",(IF(BJ6&lt;=7592,"金",IF(BJ6&lt;=8025,"銀",IF(BJ6&lt;=8594,"銅","")))))</f>
        <v/>
      </c>
      <c r="BM6" s="84">
        <f>RANK(テーブル6464748505865[[#This Row],[列5]],$BJ$6:$BJ$62,0)</f>
        <v>1</v>
      </c>
      <c r="BN6" s="9"/>
      <c r="BO6" s="94">
        <v>1</v>
      </c>
      <c r="BP6" s="94"/>
      <c r="BQ6" s="95"/>
      <c r="BR6" s="95">
        <v>6</v>
      </c>
      <c r="BS6" s="95"/>
      <c r="BT6" s="95"/>
      <c r="BU6" s="95"/>
      <c r="BV6" s="95"/>
      <c r="BW6" s="95">
        <f t="shared" ref="BW6:BW62" si="2">BT6*60*60+BU6 *60+BV6</f>
        <v>0</v>
      </c>
      <c r="BX6" s="95"/>
      <c r="BY6" s="95" t="str">
        <f>IF(BW6=0,"",(IF(BW6&lt;=7592,"金",IF(BW6&lt;=8025,"銀",IF(BW6&lt;=8594,"銅","")))))</f>
        <v/>
      </c>
      <c r="BZ6" s="95">
        <f>RANK(テーブル6464748505865[[#This Row],[列5]],$BW$6:$BW$62,0)</f>
        <v>1</v>
      </c>
      <c r="CA6" s="11"/>
      <c r="CB6" s="11"/>
      <c r="CC6" s="11"/>
    </row>
    <row r="7" spans="1:81" ht="24.75" customHeight="1" x14ac:dyDescent="0.15">
      <c r="A7" s="21"/>
      <c r="B7" s="35">
        <v>2</v>
      </c>
      <c r="C7" s="35"/>
      <c r="D7" s="35"/>
      <c r="E7" s="35">
        <v>1</v>
      </c>
      <c r="F7" s="35"/>
      <c r="G7" s="35"/>
      <c r="H7" s="35"/>
      <c r="I7" s="35"/>
      <c r="J7" s="35">
        <f t="shared" ref="J7:J62" si="3">G7*60*60+H7 *60+I7</f>
        <v>0</v>
      </c>
      <c r="K7" s="35"/>
      <c r="L7" s="35" t="str">
        <f>IF(J7=0,"",(IF(J7&lt;=7592,"金",IF(J7&lt;=8025,"銀",IF(J7&lt;=8594,"銅","")))))</f>
        <v/>
      </c>
      <c r="M7" s="35">
        <f>RANK(テーブル595461[[#This Row],[列8]],J7:J63,1)</f>
        <v>1</v>
      </c>
      <c r="N7" s="9"/>
      <c r="O7" s="47">
        <v>2</v>
      </c>
      <c r="P7" s="47"/>
      <c r="Q7" s="48"/>
      <c r="R7" s="48">
        <v>2</v>
      </c>
      <c r="S7" s="48"/>
      <c r="T7" s="48"/>
      <c r="U7" s="48"/>
      <c r="V7" s="48"/>
      <c r="W7" s="48">
        <f t="shared" ref="W7:W61" si="4">T7*60*60+U7 *60+V7</f>
        <v>0</v>
      </c>
      <c r="X7" s="48"/>
      <c r="Y7" s="49" t="str">
        <f t="shared" ref="Y7:Y62" si="5">IF(W7=0,"",(IF(W7&lt;12,"金",IF(W7&lt;15,"銀",IF(W7&lt;18,"銅","")))))</f>
        <v/>
      </c>
      <c r="Z7" s="48">
        <f>RANK(テーブル6105562[[#This Row],[列5]],$W$6:$W$62,0)</f>
        <v>1</v>
      </c>
      <c r="AA7" s="9"/>
      <c r="AB7" s="60">
        <v>2</v>
      </c>
      <c r="AC7" s="60"/>
      <c r="AD7" s="61"/>
      <c r="AE7" s="61">
        <v>3</v>
      </c>
      <c r="AF7" s="61"/>
      <c r="AG7" s="61"/>
      <c r="AH7" s="61"/>
      <c r="AI7" s="61"/>
      <c r="AJ7" s="61">
        <f t="shared" si="0"/>
        <v>0</v>
      </c>
      <c r="AK7" s="61"/>
      <c r="AL7" s="61" t="str">
        <f t="shared" ref="AL7:AL62" si="6">IF(AJ7=0,"",(IF(AJ7&lt;12,"金",IF(AJ7&lt;15,"銀",IF(AJ7&lt;18,"銅","")))))</f>
        <v/>
      </c>
      <c r="AM7" s="61">
        <f>RANK(テーブル646115663[[#This Row],[列5]],$AJ$6:$AJ$62,0)</f>
        <v>1</v>
      </c>
      <c r="AN7" s="9"/>
      <c r="AO7" s="72">
        <v>2</v>
      </c>
      <c r="AP7" s="72"/>
      <c r="AQ7" s="73"/>
      <c r="AR7" s="73">
        <v>4</v>
      </c>
      <c r="AS7" s="73"/>
      <c r="AT7" s="73"/>
      <c r="AU7" s="73"/>
      <c r="AV7" s="73"/>
      <c r="AW7" s="73">
        <f t="shared" ref="AW7:AW62" si="7">AT7*60*60+AU7 *60+AV7</f>
        <v>0</v>
      </c>
      <c r="AX7" s="73"/>
      <c r="AY7" s="73" t="str">
        <f t="shared" ref="AY7:AY62" si="8">IF(AW7=0,"",(IF(AW7&lt;12,"金",IF(AW7&lt;15,"銀",IF(AW7&lt;18,"銅","")))))</f>
        <v/>
      </c>
      <c r="AZ7" s="73">
        <f>RANK(テーブル64647455764[[#This Row],[列5]],$AW$6:$AW$62,0)</f>
        <v>1</v>
      </c>
      <c r="BA7" s="9"/>
      <c r="BB7" s="83">
        <v>2</v>
      </c>
      <c r="BC7" s="83"/>
      <c r="BD7" s="84"/>
      <c r="BE7" s="84">
        <v>5</v>
      </c>
      <c r="BF7" s="84"/>
      <c r="BG7" s="84"/>
      <c r="BH7" s="84"/>
      <c r="BI7" s="84"/>
      <c r="BJ7" s="84">
        <f t="shared" si="1"/>
        <v>0</v>
      </c>
      <c r="BK7" s="84"/>
      <c r="BL7" s="84" t="str">
        <f t="shared" ref="BL7:BL62" si="9">IF(BJ7=0,"",(IF(BJ7&lt;12,"金",IF(BJ7&lt;15,"銀",IF(BJ7&lt;18,"銅","")))))</f>
        <v/>
      </c>
      <c r="BM7" s="84">
        <f>RANK(テーブル6464748505865[[#This Row],[列5]],$BJ$6:$BJ$62,0)</f>
        <v>1</v>
      </c>
      <c r="BN7" s="9"/>
      <c r="BO7" s="94">
        <v>2</v>
      </c>
      <c r="BP7" s="94"/>
      <c r="BQ7" s="95"/>
      <c r="BR7" s="95">
        <v>6</v>
      </c>
      <c r="BS7" s="95"/>
      <c r="BT7" s="95"/>
      <c r="BU7" s="95"/>
      <c r="BV7" s="95"/>
      <c r="BW7" s="95">
        <f t="shared" si="2"/>
        <v>0</v>
      </c>
      <c r="BX7" s="95"/>
      <c r="BY7" s="95" t="str">
        <f t="shared" ref="BY7:BY62" si="10">IF(BW7=0,"",(IF(BW7&lt;12,"金",IF(BW7&lt;15,"銀",IF(BW7&lt;18,"銅","")))))</f>
        <v/>
      </c>
      <c r="BZ7" s="95">
        <f>RANK(テーブル6464748505865[[#This Row],[列5]],$BJ$6:$BJ$62,0)</f>
        <v>1</v>
      </c>
      <c r="CA7" s="11"/>
      <c r="CB7" s="11"/>
      <c r="CC7" s="11"/>
    </row>
    <row r="8" spans="1:81" ht="24.75" customHeight="1" x14ac:dyDescent="0.15">
      <c r="A8" s="21"/>
      <c r="B8" s="35">
        <v>3</v>
      </c>
      <c r="C8" s="35"/>
      <c r="D8" s="35"/>
      <c r="E8" s="35">
        <v>1</v>
      </c>
      <c r="F8" s="35"/>
      <c r="G8" s="35"/>
      <c r="H8" s="35"/>
      <c r="I8" s="35"/>
      <c r="J8" s="35">
        <f>G8*60*60+H8 *60+I8</f>
        <v>0</v>
      </c>
      <c r="K8" s="35"/>
      <c r="L8" s="35" t="str">
        <f t="shared" ref="L8:L62" si="11">IF(J8=0,"",(IF(J8&lt;=7592,"金",IF(J8&lt;=8025,"銀",IF(J8&lt;=8594,"銅","")))))</f>
        <v/>
      </c>
      <c r="M8" s="35">
        <f>RANK(テーブル595461[[#This Row],[列8]],$J$6:$J$62,0)</f>
        <v>1</v>
      </c>
      <c r="N8" s="9"/>
      <c r="O8" s="47">
        <v>3</v>
      </c>
      <c r="P8" s="47"/>
      <c r="Q8" s="48"/>
      <c r="R8" s="48">
        <v>2</v>
      </c>
      <c r="S8" s="48"/>
      <c r="T8" s="48"/>
      <c r="U8" s="48"/>
      <c r="V8" s="48"/>
      <c r="W8" s="48">
        <f t="shared" si="4"/>
        <v>0</v>
      </c>
      <c r="X8" s="48"/>
      <c r="Y8" s="49" t="str">
        <f t="shared" si="5"/>
        <v/>
      </c>
      <c r="Z8" s="48">
        <f>RANK(テーブル6105562[[#This Row],[列5]],$W$6:$W$62,0)</f>
        <v>1</v>
      </c>
      <c r="AA8" s="9"/>
      <c r="AB8" s="60">
        <v>3</v>
      </c>
      <c r="AC8" s="60"/>
      <c r="AD8" s="61"/>
      <c r="AE8" s="61">
        <v>3</v>
      </c>
      <c r="AF8" s="61"/>
      <c r="AG8" s="61"/>
      <c r="AH8" s="61"/>
      <c r="AI8" s="61"/>
      <c r="AJ8" s="61">
        <f t="shared" si="0"/>
        <v>0</v>
      </c>
      <c r="AK8" s="61"/>
      <c r="AL8" s="61" t="str">
        <f t="shared" si="6"/>
        <v/>
      </c>
      <c r="AM8" s="61">
        <f>RANK(テーブル646115663[[#This Row],[列5]],$AJ$6:$AJ$62,0)</f>
        <v>1</v>
      </c>
      <c r="AN8" s="9"/>
      <c r="AO8" s="72">
        <v>3</v>
      </c>
      <c r="AP8" s="72"/>
      <c r="AQ8" s="73"/>
      <c r="AR8" s="73">
        <v>4</v>
      </c>
      <c r="AS8" s="73"/>
      <c r="AT8" s="73"/>
      <c r="AU8" s="73"/>
      <c r="AV8" s="73"/>
      <c r="AW8" s="73">
        <f t="shared" si="7"/>
        <v>0</v>
      </c>
      <c r="AX8" s="73"/>
      <c r="AY8" s="73" t="str">
        <f t="shared" si="8"/>
        <v/>
      </c>
      <c r="AZ8" s="73">
        <f>RANK(テーブル64647455764[[#This Row],[列5]],$AW$6:$AW$62,0)</f>
        <v>1</v>
      </c>
      <c r="BA8" s="9"/>
      <c r="BB8" s="83">
        <v>3</v>
      </c>
      <c r="BC8" s="83"/>
      <c r="BD8" s="84"/>
      <c r="BE8" s="84">
        <v>5</v>
      </c>
      <c r="BF8" s="84"/>
      <c r="BG8" s="84"/>
      <c r="BH8" s="84"/>
      <c r="BI8" s="84"/>
      <c r="BJ8" s="84">
        <f t="shared" si="1"/>
        <v>0</v>
      </c>
      <c r="BK8" s="84"/>
      <c r="BL8" s="84" t="str">
        <f t="shared" si="9"/>
        <v/>
      </c>
      <c r="BM8" s="84">
        <f>RANK(テーブル6464748505865[[#This Row],[列5]],$BJ$6:$BJ$62,0)</f>
        <v>1</v>
      </c>
      <c r="BN8" s="9"/>
      <c r="BO8" s="94">
        <v>3</v>
      </c>
      <c r="BP8" s="94"/>
      <c r="BQ8" s="95"/>
      <c r="BR8" s="95">
        <v>6</v>
      </c>
      <c r="BS8" s="95"/>
      <c r="BT8" s="95"/>
      <c r="BU8" s="95"/>
      <c r="BV8" s="95"/>
      <c r="BW8" s="95">
        <f t="shared" si="2"/>
        <v>0</v>
      </c>
      <c r="BX8" s="95"/>
      <c r="BY8" s="95" t="str">
        <f t="shared" si="10"/>
        <v/>
      </c>
      <c r="BZ8" s="95">
        <f>RANK(テーブル6464748505865[[#This Row],[列5]],$BJ$6:$BJ$62,0)</f>
        <v>1</v>
      </c>
      <c r="CA8" s="11"/>
      <c r="CB8" s="11"/>
      <c r="CC8" s="11"/>
    </row>
    <row r="9" spans="1:81" ht="22.5" customHeight="1" x14ac:dyDescent="0.15">
      <c r="A9" s="21"/>
      <c r="B9" s="35">
        <v>4</v>
      </c>
      <c r="C9" s="35"/>
      <c r="D9" s="35"/>
      <c r="E9" s="35">
        <v>1</v>
      </c>
      <c r="F9" s="35"/>
      <c r="G9" s="35"/>
      <c r="H9" s="35"/>
      <c r="I9" s="35"/>
      <c r="J9" s="35">
        <f t="shared" si="3"/>
        <v>0</v>
      </c>
      <c r="K9" s="35"/>
      <c r="L9" s="35" t="str">
        <f t="shared" si="11"/>
        <v/>
      </c>
      <c r="M9" s="35">
        <f>RANK(テーブル595461[[#This Row],[列8]],$J$6:$J$62,0)</f>
        <v>1</v>
      </c>
      <c r="N9" s="9"/>
      <c r="O9" s="47">
        <v>4</v>
      </c>
      <c r="P9" s="47"/>
      <c r="Q9" s="48"/>
      <c r="R9" s="48">
        <v>2</v>
      </c>
      <c r="S9" s="48"/>
      <c r="T9" s="48"/>
      <c r="U9" s="48"/>
      <c r="V9" s="48"/>
      <c r="W9" s="48">
        <f t="shared" si="4"/>
        <v>0</v>
      </c>
      <c r="X9" s="48"/>
      <c r="Y9" s="49" t="str">
        <f t="shared" si="5"/>
        <v/>
      </c>
      <c r="Z9" s="48">
        <f>RANK(テーブル6105562[[#This Row],[列5]],$W$6:$W$62,0)</f>
        <v>1</v>
      </c>
      <c r="AA9" s="9"/>
      <c r="AB9" s="60">
        <v>4</v>
      </c>
      <c r="AC9" s="60"/>
      <c r="AD9" s="61"/>
      <c r="AE9" s="61">
        <v>3</v>
      </c>
      <c r="AF9" s="61"/>
      <c r="AG9" s="61"/>
      <c r="AH9" s="61"/>
      <c r="AI9" s="61"/>
      <c r="AJ9" s="61">
        <f t="shared" si="0"/>
        <v>0</v>
      </c>
      <c r="AK9" s="61"/>
      <c r="AL9" s="61" t="str">
        <f t="shared" si="6"/>
        <v/>
      </c>
      <c r="AM9" s="61">
        <f>RANK(テーブル646115663[[#This Row],[列5]],$AJ$6:$AJ$62,0)</f>
        <v>1</v>
      </c>
      <c r="AN9" s="9"/>
      <c r="AO9" s="72">
        <v>4</v>
      </c>
      <c r="AP9" s="72"/>
      <c r="AQ9" s="73"/>
      <c r="AR9" s="73">
        <v>4</v>
      </c>
      <c r="AS9" s="73"/>
      <c r="AT9" s="73"/>
      <c r="AU9" s="73"/>
      <c r="AV9" s="73"/>
      <c r="AW9" s="73">
        <f t="shared" si="7"/>
        <v>0</v>
      </c>
      <c r="AX9" s="73"/>
      <c r="AY9" s="73" t="str">
        <f t="shared" si="8"/>
        <v/>
      </c>
      <c r="AZ9" s="73">
        <f>RANK(テーブル64647455764[[#This Row],[列5]],$AW$6:$AW$62,0)</f>
        <v>1</v>
      </c>
      <c r="BA9" s="9"/>
      <c r="BB9" s="83">
        <v>4</v>
      </c>
      <c r="BC9" s="83"/>
      <c r="BD9" s="84"/>
      <c r="BE9" s="84">
        <v>5</v>
      </c>
      <c r="BF9" s="84"/>
      <c r="BG9" s="84"/>
      <c r="BH9" s="84"/>
      <c r="BI9" s="84"/>
      <c r="BJ9" s="84">
        <f t="shared" si="1"/>
        <v>0</v>
      </c>
      <c r="BK9" s="84"/>
      <c r="BL9" s="84" t="str">
        <f t="shared" si="9"/>
        <v/>
      </c>
      <c r="BM9" s="84">
        <f>RANK(テーブル6464748505865[[#This Row],[列5]],$BJ$6:$BJ$62,0)</f>
        <v>1</v>
      </c>
      <c r="BN9" s="9"/>
      <c r="BO9" s="94">
        <v>4</v>
      </c>
      <c r="BP9" s="94"/>
      <c r="BQ9" s="95"/>
      <c r="BR9" s="95">
        <v>6</v>
      </c>
      <c r="BS9" s="95"/>
      <c r="BT9" s="95"/>
      <c r="BU9" s="95"/>
      <c r="BV9" s="95"/>
      <c r="BW9" s="95">
        <f t="shared" si="2"/>
        <v>0</v>
      </c>
      <c r="BX9" s="95"/>
      <c r="BY9" s="95" t="str">
        <f t="shared" si="10"/>
        <v/>
      </c>
      <c r="BZ9" s="95">
        <f>RANK(テーブル6464748505865[[#This Row],[列5]],$BJ$6:$BJ$62,0)</f>
        <v>1</v>
      </c>
      <c r="CA9" s="11"/>
      <c r="CB9" s="11"/>
      <c r="CC9" s="11"/>
    </row>
    <row r="10" spans="1:81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35"/>
      <c r="H10" s="35"/>
      <c r="I10" s="35"/>
      <c r="J10" s="35">
        <f t="shared" si="3"/>
        <v>0</v>
      </c>
      <c r="K10" s="35"/>
      <c r="L10" s="35" t="str">
        <f t="shared" si="11"/>
        <v/>
      </c>
      <c r="M10" s="35">
        <f>RANK(テーブル595461[[#This Row],[列8]],$J$6:$J$62,0)</f>
        <v>1</v>
      </c>
      <c r="N10" s="9"/>
      <c r="O10" s="47">
        <v>5</v>
      </c>
      <c r="P10" s="47"/>
      <c r="Q10" s="48"/>
      <c r="R10" s="48">
        <v>2</v>
      </c>
      <c r="S10" s="48"/>
      <c r="T10" s="48"/>
      <c r="U10" s="48"/>
      <c r="V10" s="48"/>
      <c r="W10" s="48">
        <f t="shared" si="4"/>
        <v>0</v>
      </c>
      <c r="X10" s="48"/>
      <c r="Y10" s="49" t="str">
        <f t="shared" si="5"/>
        <v/>
      </c>
      <c r="Z10" s="48">
        <f>RANK(テーブル6105562[[#This Row],[列5]],$W$6:$W$62,0)</f>
        <v>1</v>
      </c>
      <c r="AA10" s="9"/>
      <c r="AB10" s="60">
        <v>5</v>
      </c>
      <c r="AC10" s="60"/>
      <c r="AD10" s="61"/>
      <c r="AE10" s="61">
        <v>3</v>
      </c>
      <c r="AF10" s="61"/>
      <c r="AG10" s="61"/>
      <c r="AH10" s="61"/>
      <c r="AI10" s="61"/>
      <c r="AJ10" s="61">
        <f t="shared" si="0"/>
        <v>0</v>
      </c>
      <c r="AK10" s="61"/>
      <c r="AL10" s="61" t="str">
        <f t="shared" si="6"/>
        <v/>
      </c>
      <c r="AM10" s="61">
        <f>RANK(テーブル646115663[[#This Row],[列5]],$AJ$6:$AJ$62,0)</f>
        <v>1</v>
      </c>
      <c r="AN10" s="9"/>
      <c r="AO10" s="72">
        <v>5</v>
      </c>
      <c r="AP10" s="72"/>
      <c r="AQ10" s="73"/>
      <c r="AR10" s="73">
        <v>4</v>
      </c>
      <c r="AS10" s="73"/>
      <c r="AT10" s="73"/>
      <c r="AU10" s="73"/>
      <c r="AV10" s="73"/>
      <c r="AW10" s="73">
        <f t="shared" si="7"/>
        <v>0</v>
      </c>
      <c r="AX10" s="73"/>
      <c r="AY10" s="73" t="str">
        <f t="shared" si="8"/>
        <v/>
      </c>
      <c r="AZ10" s="73">
        <f>RANK(テーブル64647455764[[#This Row],[列5]],$AW$6:$AW$62,0)</f>
        <v>1</v>
      </c>
      <c r="BA10" s="9"/>
      <c r="BB10" s="83">
        <v>5</v>
      </c>
      <c r="BC10" s="83"/>
      <c r="BD10" s="84"/>
      <c r="BE10" s="84">
        <v>5</v>
      </c>
      <c r="BF10" s="84"/>
      <c r="BG10" s="84"/>
      <c r="BH10" s="84"/>
      <c r="BI10" s="84"/>
      <c r="BJ10" s="84">
        <f t="shared" si="1"/>
        <v>0</v>
      </c>
      <c r="BK10" s="84"/>
      <c r="BL10" s="84" t="str">
        <f t="shared" si="9"/>
        <v/>
      </c>
      <c r="BM10" s="84">
        <f>RANK(テーブル6464748505865[[#This Row],[列5]],$BJ$6:$BJ$62,0)</f>
        <v>1</v>
      </c>
      <c r="BN10" s="9"/>
      <c r="BO10" s="94">
        <v>5</v>
      </c>
      <c r="BP10" s="94"/>
      <c r="BQ10" s="95"/>
      <c r="BR10" s="95">
        <v>6</v>
      </c>
      <c r="BS10" s="95"/>
      <c r="BT10" s="95"/>
      <c r="BU10" s="95"/>
      <c r="BV10" s="95"/>
      <c r="BW10" s="95">
        <f t="shared" si="2"/>
        <v>0</v>
      </c>
      <c r="BX10" s="95"/>
      <c r="BY10" s="95" t="str">
        <f t="shared" si="10"/>
        <v/>
      </c>
      <c r="BZ10" s="95">
        <f>RANK(テーブル6464748505865[[#This Row],[列5]],$BJ$6:$BJ$62,0)</f>
        <v>1</v>
      </c>
      <c r="CA10" s="11"/>
      <c r="CB10" s="11"/>
      <c r="CC10" s="11"/>
    </row>
    <row r="11" spans="1:81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35"/>
      <c r="H11" s="35"/>
      <c r="I11" s="35"/>
      <c r="J11" s="35">
        <f t="shared" si="3"/>
        <v>0</v>
      </c>
      <c r="K11" s="37"/>
      <c r="L11" s="35" t="str">
        <f t="shared" si="11"/>
        <v/>
      </c>
      <c r="M11" s="35">
        <f>RANK(テーブル595461[[#This Row],[列8]],$J$6:$J$62,0)</f>
        <v>1</v>
      </c>
      <c r="N11" s="9"/>
      <c r="O11" s="47">
        <v>6</v>
      </c>
      <c r="P11" s="47"/>
      <c r="Q11" s="48"/>
      <c r="R11" s="48">
        <v>2</v>
      </c>
      <c r="S11" s="48"/>
      <c r="T11" s="48"/>
      <c r="U11" s="48"/>
      <c r="V11" s="48"/>
      <c r="W11" s="48">
        <f t="shared" si="4"/>
        <v>0</v>
      </c>
      <c r="X11" s="48"/>
      <c r="Y11" s="49" t="str">
        <f t="shared" si="5"/>
        <v/>
      </c>
      <c r="Z11" s="48">
        <f>RANK(テーブル6105562[[#This Row],[列5]],$W$6:$W$62,0)</f>
        <v>1</v>
      </c>
      <c r="AA11" s="9"/>
      <c r="AB11" s="60">
        <v>6</v>
      </c>
      <c r="AC11" s="60"/>
      <c r="AD11" s="61"/>
      <c r="AE11" s="61">
        <v>3</v>
      </c>
      <c r="AF11" s="61"/>
      <c r="AG11" s="61"/>
      <c r="AH11" s="61"/>
      <c r="AI11" s="61"/>
      <c r="AJ11" s="61">
        <f t="shared" si="0"/>
        <v>0</v>
      </c>
      <c r="AK11" s="61"/>
      <c r="AL11" s="61" t="str">
        <f t="shared" si="6"/>
        <v/>
      </c>
      <c r="AM11" s="61">
        <f>RANK(テーブル646115663[[#This Row],[列5]],$AJ$6:$AJ$62,0)</f>
        <v>1</v>
      </c>
      <c r="AN11" s="9"/>
      <c r="AO11" s="72">
        <v>6</v>
      </c>
      <c r="AP11" s="72"/>
      <c r="AQ11" s="73"/>
      <c r="AR11" s="73">
        <v>4</v>
      </c>
      <c r="AS11" s="73"/>
      <c r="AT11" s="73"/>
      <c r="AU11" s="73"/>
      <c r="AV11" s="73"/>
      <c r="AW11" s="73">
        <f t="shared" si="7"/>
        <v>0</v>
      </c>
      <c r="AX11" s="73"/>
      <c r="AY11" s="73" t="str">
        <f t="shared" si="8"/>
        <v/>
      </c>
      <c r="AZ11" s="73">
        <f>RANK(テーブル64647455764[[#This Row],[列5]],$AW$6:$AW$62,0)</f>
        <v>1</v>
      </c>
      <c r="BA11" s="9"/>
      <c r="BB11" s="83">
        <v>6</v>
      </c>
      <c r="BC11" s="83"/>
      <c r="BD11" s="84"/>
      <c r="BE11" s="84">
        <v>5</v>
      </c>
      <c r="BF11" s="84"/>
      <c r="BG11" s="84"/>
      <c r="BH11" s="84"/>
      <c r="BI11" s="84"/>
      <c r="BJ11" s="84">
        <f t="shared" si="1"/>
        <v>0</v>
      </c>
      <c r="BK11" s="84"/>
      <c r="BL11" s="84" t="str">
        <f t="shared" si="9"/>
        <v/>
      </c>
      <c r="BM11" s="84">
        <f>RANK(テーブル6464748505865[[#This Row],[列5]],$BJ$6:$BJ$62,0)</f>
        <v>1</v>
      </c>
      <c r="BN11" s="9"/>
      <c r="BO11" s="94">
        <v>6</v>
      </c>
      <c r="BP11" s="94"/>
      <c r="BQ11" s="95"/>
      <c r="BR11" s="95">
        <v>6</v>
      </c>
      <c r="BS11" s="95"/>
      <c r="BT11" s="95"/>
      <c r="BU11" s="95"/>
      <c r="BV11" s="95"/>
      <c r="BW11" s="95">
        <f t="shared" si="2"/>
        <v>0</v>
      </c>
      <c r="BX11" s="95"/>
      <c r="BY11" s="95" t="str">
        <f t="shared" si="10"/>
        <v/>
      </c>
      <c r="BZ11" s="95">
        <f>RANK(テーブル6464748505865[[#This Row],[列5]],$BJ$6:$BJ$62,0)</f>
        <v>1</v>
      </c>
      <c r="CA11" s="11"/>
      <c r="CB11" s="11"/>
      <c r="CC11" s="11"/>
    </row>
    <row r="12" spans="1:81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35"/>
      <c r="H12" s="35"/>
      <c r="I12" s="35"/>
      <c r="J12" s="35">
        <f t="shared" si="3"/>
        <v>0</v>
      </c>
      <c r="K12" s="35"/>
      <c r="L12" s="35" t="str">
        <f t="shared" si="11"/>
        <v/>
      </c>
      <c r="M12" s="35">
        <f>RANK(テーブル595461[[#This Row],[列8]],$J$6:$J$62,0)</f>
        <v>1</v>
      </c>
      <c r="N12" s="9"/>
      <c r="O12" s="47">
        <v>7</v>
      </c>
      <c r="P12" s="47"/>
      <c r="Q12" s="48"/>
      <c r="R12" s="48">
        <v>2</v>
      </c>
      <c r="S12" s="48"/>
      <c r="T12" s="48"/>
      <c r="U12" s="48"/>
      <c r="V12" s="48"/>
      <c r="W12" s="48">
        <f t="shared" si="4"/>
        <v>0</v>
      </c>
      <c r="X12" s="48"/>
      <c r="Y12" s="49" t="str">
        <f t="shared" si="5"/>
        <v/>
      </c>
      <c r="Z12" s="48">
        <f>RANK(テーブル6105562[[#This Row],[列5]],$W$6:$W$62,0)</f>
        <v>1</v>
      </c>
      <c r="AA12" s="9"/>
      <c r="AB12" s="60">
        <v>7</v>
      </c>
      <c r="AC12" s="60"/>
      <c r="AD12" s="61"/>
      <c r="AE12" s="61">
        <v>3</v>
      </c>
      <c r="AF12" s="61"/>
      <c r="AG12" s="61"/>
      <c r="AH12" s="61"/>
      <c r="AI12" s="61"/>
      <c r="AJ12" s="61">
        <f t="shared" si="0"/>
        <v>0</v>
      </c>
      <c r="AK12" s="61"/>
      <c r="AL12" s="61" t="str">
        <f t="shared" si="6"/>
        <v/>
      </c>
      <c r="AM12" s="61">
        <f>RANK(テーブル646115663[[#This Row],[列5]],$AJ$6:$AJ$62,0)</f>
        <v>1</v>
      </c>
      <c r="AN12" s="9"/>
      <c r="AO12" s="72">
        <v>7</v>
      </c>
      <c r="AP12" s="72"/>
      <c r="AQ12" s="73"/>
      <c r="AR12" s="73">
        <v>4</v>
      </c>
      <c r="AS12" s="73"/>
      <c r="AT12" s="73"/>
      <c r="AU12" s="73"/>
      <c r="AV12" s="73"/>
      <c r="AW12" s="73">
        <f t="shared" si="7"/>
        <v>0</v>
      </c>
      <c r="AX12" s="73"/>
      <c r="AY12" s="73" t="str">
        <f t="shared" si="8"/>
        <v/>
      </c>
      <c r="AZ12" s="73">
        <f>RANK(テーブル64647455764[[#This Row],[列5]],$AW$6:$AW$62,0)</f>
        <v>1</v>
      </c>
      <c r="BA12" s="9"/>
      <c r="BB12" s="83">
        <v>7</v>
      </c>
      <c r="BC12" s="83"/>
      <c r="BD12" s="84"/>
      <c r="BE12" s="84">
        <v>5</v>
      </c>
      <c r="BF12" s="84"/>
      <c r="BG12" s="84"/>
      <c r="BH12" s="84"/>
      <c r="BI12" s="84"/>
      <c r="BJ12" s="84">
        <f t="shared" si="1"/>
        <v>0</v>
      </c>
      <c r="BK12" s="84"/>
      <c r="BL12" s="84" t="str">
        <f t="shared" si="9"/>
        <v/>
      </c>
      <c r="BM12" s="84">
        <f>RANK(テーブル6464748505865[[#This Row],[列5]],$BJ$6:$BJ$62,0)</f>
        <v>1</v>
      </c>
      <c r="BN12" s="9"/>
      <c r="BO12" s="94">
        <v>7</v>
      </c>
      <c r="BP12" s="94"/>
      <c r="BQ12" s="95"/>
      <c r="BR12" s="95">
        <v>6</v>
      </c>
      <c r="BS12" s="95"/>
      <c r="BT12" s="95"/>
      <c r="BU12" s="95"/>
      <c r="BV12" s="95"/>
      <c r="BW12" s="95">
        <f t="shared" si="2"/>
        <v>0</v>
      </c>
      <c r="BX12" s="95"/>
      <c r="BY12" s="95" t="str">
        <f t="shared" si="10"/>
        <v/>
      </c>
      <c r="BZ12" s="95">
        <f>RANK(テーブル6464748505865[[#This Row],[列5]],$BJ$6:$BJ$62,0)</f>
        <v>1</v>
      </c>
      <c r="CA12" s="11"/>
      <c r="CB12" s="11"/>
      <c r="CC12" s="11"/>
    </row>
    <row r="13" spans="1:81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35"/>
      <c r="H13" s="35"/>
      <c r="I13" s="35"/>
      <c r="J13" s="35">
        <f t="shared" si="3"/>
        <v>0</v>
      </c>
      <c r="K13" s="35"/>
      <c r="L13" s="35" t="str">
        <f t="shared" si="11"/>
        <v/>
      </c>
      <c r="M13" s="35">
        <f>RANK(テーブル595461[[#This Row],[列8]],$J$6:$J$62,0)</f>
        <v>1</v>
      </c>
      <c r="N13" s="9"/>
      <c r="O13" s="47">
        <v>8</v>
      </c>
      <c r="P13" s="47"/>
      <c r="Q13" s="48"/>
      <c r="R13" s="48">
        <v>2</v>
      </c>
      <c r="S13" s="48"/>
      <c r="T13" s="48"/>
      <c r="U13" s="48"/>
      <c r="V13" s="48"/>
      <c r="W13" s="48">
        <f t="shared" si="4"/>
        <v>0</v>
      </c>
      <c r="X13" s="48"/>
      <c r="Y13" s="49" t="str">
        <f t="shared" si="5"/>
        <v/>
      </c>
      <c r="Z13" s="48">
        <f>RANK(テーブル6105562[[#This Row],[列5]],$W$6:$W$62,0)</f>
        <v>1</v>
      </c>
      <c r="AA13" s="9"/>
      <c r="AB13" s="60">
        <v>8</v>
      </c>
      <c r="AC13" s="60"/>
      <c r="AD13" s="61"/>
      <c r="AE13" s="61">
        <v>3</v>
      </c>
      <c r="AF13" s="61"/>
      <c r="AG13" s="61"/>
      <c r="AH13" s="61"/>
      <c r="AI13" s="61"/>
      <c r="AJ13" s="61">
        <f t="shared" si="0"/>
        <v>0</v>
      </c>
      <c r="AK13" s="61"/>
      <c r="AL13" s="61" t="str">
        <f t="shared" si="6"/>
        <v/>
      </c>
      <c r="AM13" s="61">
        <f>RANK(テーブル646115663[[#This Row],[列5]],$AJ$6:$AJ$62,0)</f>
        <v>1</v>
      </c>
      <c r="AN13" s="9"/>
      <c r="AO13" s="72">
        <v>8</v>
      </c>
      <c r="AP13" s="72"/>
      <c r="AQ13" s="73"/>
      <c r="AR13" s="73">
        <v>4</v>
      </c>
      <c r="AS13" s="73"/>
      <c r="AT13" s="73"/>
      <c r="AU13" s="73"/>
      <c r="AV13" s="73"/>
      <c r="AW13" s="73">
        <f t="shared" si="7"/>
        <v>0</v>
      </c>
      <c r="AX13" s="73"/>
      <c r="AY13" s="73" t="str">
        <f t="shared" si="8"/>
        <v/>
      </c>
      <c r="AZ13" s="73">
        <f>RANK(テーブル64647455764[[#This Row],[列5]],$AW$6:$AW$62,0)</f>
        <v>1</v>
      </c>
      <c r="BA13" s="9"/>
      <c r="BB13" s="83">
        <v>8</v>
      </c>
      <c r="BC13" s="83"/>
      <c r="BD13" s="84"/>
      <c r="BE13" s="84">
        <v>5</v>
      </c>
      <c r="BF13" s="84"/>
      <c r="BG13" s="84"/>
      <c r="BH13" s="84"/>
      <c r="BI13" s="84"/>
      <c r="BJ13" s="84">
        <f t="shared" si="1"/>
        <v>0</v>
      </c>
      <c r="BK13" s="84"/>
      <c r="BL13" s="84" t="str">
        <f t="shared" si="9"/>
        <v/>
      </c>
      <c r="BM13" s="84">
        <f>RANK(テーブル6464748505865[[#This Row],[列5]],$BJ$6:$BJ$62,0)</f>
        <v>1</v>
      </c>
      <c r="BN13" s="9"/>
      <c r="BO13" s="94">
        <v>8</v>
      </c>
      <c r="BP13" s="94"/>
      <c r="BQ13" s="95"/>
      <c r="BR13" s="95">
        <v>6</v>
      </c>
      <c r="BS13" s="95"/>
      <c r="BT13" s="95"/>
      <c r="BU13" s="95"/>
      <c r="BV13" s="95"/>
      <c r="BW13" s="95">
        <f t="shared" si="2"/>
        <v>0</v>
      </c>
      <c r="BX13" s="95"/>
      <c r="BY13" s="95" t="str">
        <f t="shared" si="10"/>
        <v/>
      </c>
      <c r="BZ13" s="95">
        <f>RANK(テーブル6464748505865[[#This Row],[列5]],$BJ$6:$BJ$62,0)</f>
        <v>1</v>
      </c>
      <c r="CA13" s="11"/>
      <c r="CB13" s="11"/>
      <c r="CC13" s="11"/>
    </row>
    <row r="14" spans="1:81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35"/>
      <c r="H14" s="35"/>
      <c r="I14" s="35"/>
      <c r="J14" s="35">
        <f t="shared" si="3"/>
        <v>0</v>
      </c>
      <c r="K14" s="37"/>
      <c r="L14" s="35" t="str">
        <f t="shared" si="11"/>
        <v/>
      </c>
      <c r="M14" s="35">
        <f>RANK(テーブル595461[[#This Row],[列8]],$J$6:$J$62,0)</f>
        <v>1</v>
      </c>
      <c r="N14" s="9"/>
      <c r="O14" s="47">
        <v>9</v>
      </c>
      <c r="P14" s="47"/>
      <c r="Q14" s="48"/>
      <c r="R14" s="48">
        <v>2</v>
      </c>
      <c r="S14" s="48"/>
      <c r="T14" s="48"/>
      <c r="U14" s="48"/>
      <c r="V14" s="48"/>
      <c r="W14" s="48">
        <f t="shared" si="4"/>
        <v>0</v>
      </c>
      <c r="X14" s="48"/>
      <c r="Y14" s="49" t="str">
        <f t="shared" si="5"/>
        <v/>
      </c>
      <c r="Z14" s="48">
        <f>RANK(テーブル6105562[[#This Row],[列5]],$W$6:$W$62,0)</f>
        <v>1</v>
      </c>
      <c r="AA14" s="9"/>
      <c r="AB14" s="60">
        <v>9</v>
      </c>
      <c r="AC14" s="60"/>
      <c r="AD14" s="61"/>
      <c r="AE14" s="61">
        <v>3</v>
      </c>
      <c r="AF14" s="61"/>
      <c r="AG14" s="61"/>
      <c r="AH14" s="61"/>
      <c r="AI14" s="61"/>
      <c r="AJ14" s="61">
        <f t="shared" si="0"/>
        <v>0</v>
      </c>
      <c r="AK14" s="61"/>
      <c r="AL14" s="61" t="str">
        <f t="shared" si="6"/>
        <v/>
      </c>
      <c r="AM14" s="61">
        <f>RANK(テーブル646115663[[#This Row],[列5]],$AJ$6:$AJ$62,0)</f>
        <v>1</v>
      </c>
      <c r="AN14" s="9"/>
      <c r="AO14" s="72">
        <v>9</v>
      </c>
      <c r="AP14" s="72"/>
      <c r="AQ14" s="73"/>
      <c r="AR14" s="73">
        <v>4</v>
      </c>
      <c r="AS14" s="73"/>
      <c r="AT14" s="73"/>
      <c r="AU14" s="73"/>
      <c r="AV14" s="73"/>
      <c r="AW14" s="73">
        <f t="shared" si="7"/>
        <v>0</v>
      </c>
      <c r="AX14" s="73"/>
      <c r="AY14" s="73" t="str">
        <f t="shared" si="8"/>
        <v/>
      </c>
      <c r="AZ14" s="73">
        <f>RANK(テーブル64647455764[[#This Row],[列5]],$AW$6:$AW$62,0)</f>
        <v>1</v>
      </c>
      <c r="BA14" s="9"/>
      <c r="BB14" s="83">
        <v>9</v>
      </c>
      <c r="BC14" s="83"/>
      <c r="BD14" s="84"/>
      <c r="BE14" s="84">
        <v>5</v>
      </c>
      <c r="BF14" s="84"/>
      <c r="BG14" s="84"/>
      <c r="BH14" s="84"/>
      <c r="BI14" s="84"/>
      <c r="BJ14" s="84">
        <f t="shared" si="1"/>
        <v>0</v>
      </c>
      <c r="BK14" s="84"/>
      <c r="BL14" s="84" t="str">
        <f t="shared" si="9"/>
        <v/>
      </c>
      <c r="BM14" s="84">
        <f>RANK(テーブル6464748505865[[#This Row],[列5]],$BJ$6:$BJ$62,0)</f>
        <v>1</v>
      </c>
      <c r="BN14" s="9"/>
      <c r="BO14" s="94">
        <v>9</v>
      </c>
      <c r="BP14" s="94"/>
      <c r="BQ14" s="95"/>
      <c r="BR14" s="95">
        <v>6</v>
      </c>
      <c r="BS14" s="95"/>
      <c r="BT14" s="95"/>
      <c r="BU14" s="95"/>
      <c r="BV14" s="95"/>
      <c r="BW14" s="95">
        <f t="shared" si="2"/>
        <v>0</v>
      </c>
      <c r="BX14" s="95"/>
      <c r="BY14" s="95" t="str">
        <f t="shared" si="10"/>
        <v/>
      </c>
      <c r="BZ14" s="95">
        <f>RANK(テーブル6464748505865[[#This Row],[列5]],$BJ$6:$BJ$62,0)</f>
        <v>1</v>
      </c>
      <c r="CA14" s="11"/>
      <c r="CB14" s="11"/>
      <c r="CC14" s="11"/>
    </row>
    <row r="15" spans="1:81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35"/>
      <c r="H15" s="35"/>
      <c r="I15" s="35"/>
      <c r="J15" s="35">
        <f t="shared" si="3"/>
        <v>0</v>
      </c>
      <c r="K15" s="35"/>
      <c r="L15" s="35" t="str">
        <f t="shared" si="11"/>
        <v/>
      </c>
      <c r="M15" s="35">
        <f>RANK(テーブル595461[[#This Row],[列8]],$J$6:$J$62,0)</f>
        <v>1</v>
      </c>
      <c r="N15" s="9"/>
      <c r="O15" s="47">
        <v>10</v>
      </c>
      <c r="P15" s="47"/>
      <c r="Q15" s="48"/>
      <c r="R15" s="48">
        <v>2</v>
      </c>
      <c r="S15" s="48"/>
      <c r="T15" s="48"/>
      <c r="U15" s="48"/>
      <c r="V15" s="48"/>
      <c r="W15" s="48">
        <f t="shared" si="4"/>
        <v>0</v>
      </c>
      <c r="X15" s="48"/>
      <c r="Y15" s="49" t="str">
        <f t="shared" si="5"/>
        <v/>
      </c>
      <c r="Z15" s="48">
        <f>RANK(テーブル6105562[[#This Row],[列5]],$W$6:$W$62,0)</f>
        <v>1</v>
      </c>
      <c r="AA15" s="9"/>
      <c r="AB15" s="60">
        <v>10</v>
      </c>
      <c r="AC15" s="60"/>
      <c r="AD15" s="61"/>
      <c r="AE15" s="61">
        <v>3</v>
      </c>
      <c r="AF15" s="61"/>
      <c r="AG15" s="61"/>
      <c r="AH15" s="61"/>
      <c r="AI15" s="61"/>
      <c r="AJ15" s="61">
        <f t="shared" si="0"/>
        <v>0</v>
      </c>
      <c r="AK15" s="61"/>
      <c r="AL15" s="61" t="str">
        <f t="shared" si="6"/>
        <v/>
      </c>
      <c r="AM15" s="61">
        <f>RANK(テーブル646115663[[#This Row],[列5]],$AJ$6:$AJ$62,0)</f>
        <v>1</v>
      </c>
      <c r="AN15" s="9"/>
      <c r="AO15" s="72">
        <v>10</v>
      </c>
      <c r="AP15" s="72"/>
      <c r="AQ15" s="73"/>
      <c r="AR15" s="73">
        <v>4</v>
      </c>
      <c r="AS15" s="73"/>
      <c r="AT15" s="73"/>
      <c r="AU15" s="73"/>
      <c r="AV15" s="73"/>
      <c r="AW15" s="73">
        <f t="shared" si="7"/>
        <v>0</v>
      </c>
      <c r="AX15" s="73"/>
      <c r="AY15" s="73" t="str">
        <f t="shared" si="8"/>
        <v/>
      </c>
      <c r="AZ15" s="73">
        <f>RANK(テーブル64647455764[[#This Row],[列5]],$AW$6:$AW$62,0)</f>
        <v>1</v>
      </c>
      <c r="BA15" s="9"/>
      <c r="BB15" s="83">
        <v>10</v>
      </c>
      <c r="BC15" s="83"/>
      <c r="BD15" s="84"/>
      <c r="BE15" s="84">
        <v>5</v>
      </c>
      <c r="BF15" s="84"/>
      <c r="BG15" s="84"/>
      <c r="BH15" s="84"/>
      <c r="BI15" s="84"/>
      <c r="BJ15" s="84">
        <f t="shared" si="1"/>
        <v>0</v>
      </c>
      <c r="BK15" s="84"/>
      <c r="BL15" s="84" t="str">
        <f t="shared" si="9"/>
        <v/>
      </c>
      <c r="BM15" s="84">
        <f>RANK(テーブル6464748505865[[#This Row],[列5]],$BJ$6:$BJ$62,0)</f>
        <v>1</v>
      </c>
      <c r="BN15" s="9"/>
      <c r="BO15" s="94">
        <v>10</v>
      </c>
      <c r="BP15" s="94"/>
      <c r="BQ15" s="95"/>
      <c r="BR15" s="95">
        <v>6</v>
      </c>
      <c r="BS15" s="95"/>
      <c r="BT15" s="95"/>
      <c r="BU15" s="95"/>
      <c r="BV15" s="95"/>
      <c r="BW15" s="95">
        <f t="shared" si="2"/>
        <v>0</v>
      </c>
      <c r="BX15" s="95"/>
      <c r="BY15" s="95" t="str">
        <f t="shared" si="10"/>
        <v/>
      </c>
      <c r="BZ15" s="95">
        <f>RANK(テーブル6464748505865[[#This Row],[列5]],$BJ$6:$BJ$62,0)</f>
        <v>1</v>
      </c>
      <c r="CA15" s="11"/>
      <c r="CB15" s="11" t="s">
        <v>18</v>
      </c>
      <c r="CC15" s="11"/>
    </row>
    <row r="16" spans="1:81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35"/>
      <c r="H16" s="35"/>
      <c r="I16" s="35"/>
      <c r="J16" s="35">
        <f t="shared" si="3"/>
        <v>0</v>
      </c>
      <c r="K16" s="35"/>
      <c r="L16" s="35" t="str">
        <f t="shared" si="11"/>
        <v/>
      </c>
      <c r="M16" s="35">
        <f>RANK(テーブル595461[[#This Row],[列8]],$J$6:$J$62,0)</f>
        <v>1</v>
      </c>
      <c r="N16" s="9"/>
      <c r="O16" s="47">
        <v>11</v>
      </c>
      <c r="P16" s="47"/>
      <c r="Q16" s="48"/>
      <c r="R16" s="48">
        <v>2</v>
      </c>
      <c r="S16" s="48"/>
      <c r="T16" s="48"/>
      <c r="U16" s="48"/>
      <c r="V16" s="48"/>
      <c r="W16" s="48">
        <f t="shared" si="4"/>
        <v>0</v>
      </c>
      <c r="X16" s="48"/>
      <c r="Y16" s="49" t="str">
        <f t="shared" si="5"/>
        <v/>
      </c>
      <c r="Z16" s="48">
        <f>RANK(テーブル6105562[[#This Row],[列5]],$W$6:$W$62,0)</f>
        <v>1</v>
      </c>
      <c r="AA16" s="9"/>
      <c r="AB16" s="60">
        <v>11</v>
      </c>
      <c r="AC16" s="60"/>
      <c r="AD16" s="61"/>
      <c r="AE16" s="61">
        <v>3</v>
      </c>
      <c r="AF16" s="61"/>
      <c r="AG16" s="61"/>
      <c r="AH16" s="61"/>
      <c r="AI16" s="61"/>
      <c r="AJ16" s="61">
        <f t="shared" si="0"/>
        <v>0</v>
      </c>
      <c r="AK16" s="61"/>
      <c r="AL16" s="61" t="str">
        <f t="shared" si="6"/>
        <v/>
      </c>
      <c r="AM16" s="61">
        <f>RANK(テーブル646115663[[#This Row],[列5]],$AJ$6:$AJ$62,0)</f>
        <v>1</v>
      </c>
      <c r="AN16" s="9"/>
      <c r="AO16" s="72">
        <v>11</v>
      </c>
      <c r="AP16" s="72"/>
      <c r="AQ16" s="73"/>
      <c r="AR16" s="73">
        <v>4</v>
      </c>
      <c r="AS16" s="73"/>
      <c r="AT16" s="73"/>
      <c r="AU16" s="73"/>
      <c r="AV16" s="73"/>
      <c r="AW16" s="73">
        <f t="shared" si="7"/>
        <v>0</v>
      </c>
      <c r="AX16" s="73"/>
      <c r="AY16" s="73" t="str">
        <f t="shared" si="8"/>
        <v/>
      </c>
      <c r="AZ16" s="73">
        <f>RANK(テーブル64647455764[[#This Row],[列5]],$AW$6:$AW$62,0)</f>
        <v>1</v>
      </c>
      <c r="BA16" s="9"/>
      <c r="BB16" s="83">
        <v>11</v>
      </c>
      <c r="BC16" s="83"/>
      <c r="BD16" s="84"/>
      <c r="BE16" s="84">
        <v>5</v>
      </c>
      <c r="BF16" s="84"/>
      <c r="BG16" s="84"/>
      <c r="BH16" s="84"/>
      <c r="BI16" s="84"/>
      <c r="BJ16" s="84">
        <f t="shared" si="1"/>
        <v>0</v>
      </c>
      <c r="BK16" s="84"/>
      <c r="BL16" s="84" t="str">
        <f t="shared" si="9"/>
        <v/>
      </c>
      <c r="BM16" s="84">
        <f>RANK(テーブル6464748505865[[#This Row],[列5]],$BJ$6:$BJ$62,0)</f>
        <v>1</v>
      </c>
      <c r="BN16" s="9"/>
      <c r="BO16" s="94">
        <v>11</v>
      </c>
      <c r="BP16" s="94"/>
      <c r="BQ16" s="95"/>
      <c r="BR16" s="95">
        <v>6</v>
      </c>
      <c r="BS16" s="95"/>
      <c r="BT16" s="95"/>
      <c r="BU16" s="95"/>
      <c r="BV16" s="95"/>
      <c r="BW16" s="95">
        <f t="shared" si="2"/>
        <v>0</v>
      </c>
      <c r="BX16" s="95"/>
      <c r="BY16" s="95" t="str">
        <f t="shared" si="10"/>
        <v/>
      </c>
      <c r="BZ16" s="95">
        <f>RANK(テーブル6464748505865[[#This Row],[列5]],$BJ$6:$BJ$62,0)</f>
        <v>1</v>
      </c>
      <c r="CA16" s="11"/>
      <c r="CB16" s="11"/>
      <c r="CC16" s="11"/>
    </row>
    <row r="17" spans="1:81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35"/>
      <c r="H17" s="35"/>
      <c r="I17" s="35"/>
      <c r="J17" s="35">
        <f t="shared" si="3"/>
        <v>0</v>
      </c>
      <c r="K17" s="35"/>
      <c r="L17" s="35" t="str">
        <f t="shared" si="11"/>
        <v/>
      </c>
      <c r="M17" s="35">
        <f>RANK(テーブル595461[[#This Row],[列8]],$J$6:$J$62,0)</f>
        <v>1</v>
      </c>
      <c r="N17" s="9"/>
      <c r="O17" s="47">
        <v>12</v>
      </c>
      <c r="P17" s="47"/>
      <c r="Q17" s="48"/>
      <c r="R17" s="48">
        <v>2</v>
      </c>
      <c r="S17" s="48"/>
      <c r="T17" s="48"/>
      <c r="U17" s="48"/>
      <c r="V17" s="48"/>
      <c r="W17" s="48">
        <f t="shared" si="4"/>
        <v>0</v>
      </c>
      <c r="X17" s="48"/>
      <c r="Y17" s="49" t="str">
        <f t="shared" si="5"/>
        <v/>
      </c>
      <c r="Z17" s="48">
        <f>RANK(テーブル6105562[[#This Row],[列5]],$W$6:$W$62,0)</f>
        <v>1</v>
      </c>
      <c r="AA17" s="9"/>
      <c r="AB17" s="60">
        <v>12</v>
      </c>
      <c r="AC17" s="60"/>
      <c r="AD17" s="61"/>
      <c r="AE17" s="61">
        <v>3</v>
      </c>
      <c r="AF17" s="61"/>
      <c r="AG17" s="61"/>
      <c r="AH17" s="61"/>
      <c r="AI17" s="61"/>
      <c r="AJ17" s="61">
        <f t="shared" si="0"/>
        <v>0</v>
      </c>
      <c r="AK17" s="61"/>
      <c r="AL17" s="61" t="str">
        <f t="shared" si="6"/>
        <v/>
      </c>
      <c r="AM17" s="61">
        <f>RANK(テーブル646115663[[#This Row],[列5]],$AJ$6:$AJ$62,0)</f>
        <v>1</v>
      </c>
      <c r="AN17" s="9"/>
      <c r="AO17" s="72">
        <v>12</v>
      </c>
      <c r="AP17" s="72"/>
      <c r="AQ17" s="73"/>
      <c r="AR17" s="73">
        <v>4</v>
      </c>
      <c r="AS17" s="73"/>
      <c r="AT17" s="73"/>
      <c r="AU17" s="73"/>
      <c r="AV17" s="73"/>
      <c r="AW17" s="73">
        <f t="shared" si="7"/>
        <v>0</v>
      </c>
      <c r="AX17" s="73"/>
      <c r="AY17" s="73" t="str">
        <f t="shared" si="8"/>
        <v/>
      </c>
      <c r="AZ17" s="73">
        <f>RANK(テーブル64647455764[[#This Row],[列5]],$AW$6:$AW$62,0)</f>
        <v>1</v>
      </c>
      <c r="BA17" s="9"/>
      <c r="BB17" s="83">
        <v>12</v>
      </c>
      <c r="BC17" s="83"/>
      <c r="BD17" s="84"/>
      <c r="BE17" s="84">
        <v>5</v>
      </c>
      <c r="BF17" s="84"/>
      <c r="BG17" s="84"/>
      <c r="BH17" s="84"/>
      <c r="BI17" s="84"/>
      <c r="BJ17" s="84">
        <f t="shared" si="1"/>
        <v>0</v>
      </c>
      <c r="BK17" s="84"/>
      <c r="BL17" s="84" t="str">
        <f t="shared" si="9"/>
        <v/>
      </c>
      <c r="BM17" s="84">
        <f>RANK(テーブル6464748505865[[#This Row],[列5]],$BJ$6:$BJ$62,0)</f>
        <v>1</v>
      </c>
      <c r="BN17" s="9"/>
      <c r="BO17" s="94">
        <v>12</v>
      </c>
      <c r="BP17" s="94"/>
      <c r="BQ17" s="95"/>
      <c r="BR17" s="95">
        <v>6</v>
      </c>
      <c r="BS17" s="95"/>
      <c r="BT17" s="95"/>
      <c r="BU17" s="95"/>
      <c r="BV17" s="95"/>
      <c r="BW17" s="95">
        <f t="shared" si="2"/>
        <v>0</v>
      </c>
      <c r="BX17" s="95"/>
      <c r="BY17" s="95" t="str">
        <f t="shared" si="10"/>
        <v/>
      </c>
      <c r="BZ17" s="95">
        <f>RANK(テーブル6464748505865[[#This Row],[列5]],$BJ$6:$BJ$62,0)</f>
        <v>1</v>
      </c>
      <c r="CA17" s="11"/>
      <c r="CB17" s="11"/>
      <c r="CC17" s="11"/>
    </row>
    <row r="18" spans="1:81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35"/>
      <c r="H18" s="35"/>
      <c r="I18" s="35"/>
      <c r="J18" s="35">
        <f t="shared" si="3"/>
        <v>0</v>
      </c>
      <c r="K18" s="35"/>
      <c r="L18" s="35" t="str">
        <f t="shared" si="11"/>
        <v/>
      </c>
      <c r="M18" s="35">
        <f>RANK(テーブル595461[[#This Row],[列8]],$J$6:$J$62,0)</f>
        <v>1</v>
      </c>
      <c r="N18" s="9"/>
      <c r="O18" s="47">
        <v>13</v>
      </c>
      <c r="P18" s="47"/>
      <c r="Q18" s="48"/>
      <c r="R18" s="48">
        <v>2</v>
      </c>
      <c r="S18" s="48"/>
      <c r="T18" s="48"/>
      <c r="U18" s="48"/>
      <c r="V18" s="48"/>
      <c r="W18" s="48">
        <f t="shared" si="4"/>
        <v>0</v>
      </c>
      <c r="X18" s="48"/>
      <c r="Y18" s="49" t="str">
        <f t="shared" si="5"/>
        <v/>
      </c>
      <c r="Z18" s="48">
        <f>RANK(テーブル6105562[[#This Row],[列5]],$W$6:$W$62,0)</f>
        <v>1</v>
      </c>
      <c r="AA18" s="9"/>
      <c r="AB18" s="60">
        <v>13</v>
      </c>
      <c r="AC18" s="60"/>
      <c r="AD18" s="61"/>
      <c r="AE18" s="61">
        <v>3</v>
      </c>
      <c r="AF18" s="61"/>
      <c r="AG18" s="61"/>
      <c r="AH18" s="61"/>
      <c r="AI18" s="61"/>
      <c r="AJ18" s="61">
        <f t="shared" si="0"/>
        <v>0</v>
      </c>
      <c r="AK18" s="61"/>
      <c r="AL18" s="61" t="str">
        <f t="shared" si="6"/>
        <v/>
      </c>
      <c r="AM18" s="61">
        <f>RANK(テーブル646115663[[#This Row],[列5]],$AJ$6:$AJ$62,0)</f>
        <v>1</v>
      </c>
      <c r="AN18" s="9"/>
      <c r="AO18" s="72">
        <v>13</v>
      </c>
      <c r="AP18" s="72"/>
      <c r="AQ18" s="73"/>
      <c r="AR18" s="73">
        <v>4</v>
      </c>
      <c r="AS18" s="73"/>
      <c r="AT18" s="73"/>
      <c r="AU18" s="73"/>
      <c r="AV18" s="73"/>
      <c r="AW18" s="73">
        <f t="shared" si="7"/>
        <v>0</v>
      </c>
      <c r="AX18" s="73"/>
      <c r="AY18" s="73" t="str">
        <f t="shared" si="8"/>
        <v/>
      </c>
      <c r="AZ18" s="73">
        <f>RANK(テーブル64647455764[[#This Row],[列5]],$AW$6:$AW$62,0)</f>
        <v>1</v>
      </c>
      <c r="BA18" s="9"/>
      <c r="BB18" s="83">
        <v>13</v>
      </c>
      <c r="BC18" s="83"/>
      <c r="BD18" s="84"/>
      <c r="BE18" s="84">
        <v>5</v>
      </c>
      <c r="BF18" s="84"/>
      <c r="BG18" s="84"/>
      <c r="BH18" s="84"/>
      <c r="BI18" s="84"/>
      <c r="BJ18" s="84">
        <f t="shared" si="1"/>
        <v>0</v>
      </c>
      <c r="BK18" s="84"/>
      <c r="BL18" s="84" t="str">
        <f t="shared" si="9"/>
        <v/>
      </c>
      <c r="BM18" s="84">
        <f>RANK(テーブル6464748505865[[#This Row],[列5]],$BJ$6:$BJ$62,0)</f>
        <v>1</v>
      </c>
      <c r="BN18" s="9"/>
      <c r="BO18" s="94">
        <v>13</v>
      </c>
      <c r="BP18" s="94"/>
      <c r="BQ18" s="95"/>
      <c r="BR18" s="95">
        <v>6</v>
      </c>
      <c r="BS18" s="95"/>
      <c r="BT18" s="95"/>
      <c r="BU18" s="95"/>
      <c r="BV18" s="95"/>
      <c r="BW18" s="95">
        <f t="shared" si="2"/>
        <v>0</v>
      </c>
      <c r="BX18" s="95"/>
      <c r="BY18" s="95" t="str">
        <f t="shared" si="10"/>
        <v/>
      </c>
      <c r="BZ18" s="95">
        <f>RANK(テーブル6464748505865[[#This Row],[列5]],$BJ$6:$BJ$62,0)</f>
        <v>1</v>
      </c>
      <c r="CA18" s="11"/>
      <c r="CB18" s="11"/>
      <c r="CC18" s="11"/>
    </row>
    <row r="19" spans="1:81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35"/>
      <c r="H19" s="35"/>
      <c r="I19" s="35"/>
      <c r="J19" s="35">
        <f t="shared" si="3"/>
        <v>0</v>
      </c>
      <c r="K19" s="37"/>
      <c r="L19" s="35" t="str">
        <f t="shared" si="11"/>
        <v/>
      </c>
      <c r="M19" s="35">
        <f>RANK(テーブル595461[[#This Row],[列8]],$J$6:$J$62,0)</f>
        <v>1</v>
      </c>
      <c r="N19" s="9"/>
      <c r="O19" s="47">
        <v>14</v>
      </c>
      <c r="P19" s="47"/>
      <c r="Q19" s="48"/>
      <c r="R19" s="48">
        <v>2</v>
      </c>
      <c r="S19" s="48"/>
      <c r="T19" s="48"/>
      <c r="U19" s="48"/>
      <c r="V19" s="48"/>
      <c r="W19" s="48">
        <f t="shared" si="4"/>
        <v>0</v>
      </c>
      <c r="X19" s="48"/>
      <c r="Y19" s="49" t="str">
        <f t="shared" si="5"/>
        <v/>
      </c>
      <c r="Z19" s="48">
        <f>RANK(テーブル6105562[[#This Row],[列5]],$W$6:$W$62,0)</f>
        <v>1</v>
      </c>
      <c r="AA19" s="9"/>
      <c r="AB19" s="60">
        <v>14</v>
      </c>
      <c r="AC19" s="60"/>
      <c r="AD19" s="61"/>
      <c r="AE19" s="61">
        <v>3</v>
      </c>
      <c r="AF19" s="61"/>
      <c r="AG19" s="61"/>
      <c r="AH19" s="61"/>
      <c r="AI19" s="61"/>
      <c r="AJ19" s="61">
        <f t="shared" si="0"/>
        <v>0</v>
      </c>
      <c r="AK19" s="61"/>
      <c r="AL19" s="61" t="str">
        <f t="shared" si="6"/>
        <v/>
      </c>
      <c r="AM19" s="61">
        <f>RANK(テーブル646115663[[#This Row],[列5]],$AJ$6:$AJ$62,0)</f>
        <v>1</v>
      </c>
      <c r="AN19" s="9"/>
      <c r="AO19" s="72">
        <v>14</v>
      </c>
      <c r="AP19" s="72"/>
      <c r="AQ19" s="73"/>
      <c r="AR19" s="73">
        <v>4</v>
      </c>
      <c r="AS19" s="73"/>
      <c r="AT19" s="73"/>
      <c r="AU19" s="73"/>
      <c r="AV19" s="73"/>
      <c r="AW19" s="73">
        <f t="shared" si="7"/>
        <v>0</v>
      </c>
      <c r="AX19" s="73"/>
      <c r="AY19" s="73" t="str">
        <f t="shared" si="8"/>
        <v/>
      </c>
      <c r="AZ19" s="73">
        <f>RANK(テーブル64647455764[[#This Row],[列5]],$AW$6:$AW$62,0)</f>
        <v>1</v>
      </c>
      <c r="BA19" s="9"/>
      <c r="BB19" s="83">
        <v>14</v>
      </c>
      <c r="BC19" s="83"/>
      <c r="BD19" s="84"/>
      <c r="BE19" s="84">
        <v>5</v>
      </c>
      <c r="BF19" s="84"/>
      <c r="BG19" s="84"/>
      <c r="BH19" s="84"/>
      <c r="BI19" s="84"/>
      <c r="BJ19" s="84">
        <f t="shared" si="1"/>
        <v>0</v>
      </c>
      <c r="BK19" s="84"/>
      <c r="BL19" s="84" t="str">
        <f t="shared" si="9"/>
        <v/>
      </c>
      <c r="BM19" s="84">
        <f>RANK(テーブル6464748505865[[#This Row],[列5]],$BJ$6:$BJ$62,0)</f>
        <v>1</v>
      </c>
      <c r="BN19" s="9"/>
      <c r="BO19" s="94">
        <v>14</v>
      </c>
      <c r="BP19" s="94"/>
      <c r="BQ19" s="95"/>
      <c r="BR19" s="95">
        <v>6</v>
      </c>
      <c r="BS19" s="95"/>
      <c r="BT19" s="95"/>
      <c r="BU19" s="95"/>
      <c r="BV19" s="95"/>
      <c r="BW19" s="95">
        <f t="shared" si="2"/>
        <v>0</v>
      </c>
      <c r="BX19" s="95"/>
      <c r="BY19" s="95" t="str">
        <f t="shared" si="10"/>
        <v/>
      </c>
      <c r="BZ19" s="95">
        <f>RANK(テーブル6464748505865[[#This Row],[列5]],$BJ$6:$BJ$62,0)</f>
        <v>1</v>
      </c>
      <c r="CA19" s="11"/>
      <c r="CB19" s="11"/>
      <c r="CC19" s="11"/>
    </row>
    <row r="20" spans="1:81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35"/>
      <c r="H20" s="35"/>
      <c r="I20" s="35"/>
      <c r="J20" s="35">
        <f t="shared" si="3"/>
        <v>0</v>
      </c>
      <c r="K20" s="35"/>
      <c r="L20" s="35" t="str">
        <f t="shared" si="11"/>
        <v/>
      </c>
      <c r="M20" s="35">
        <f>RANK(テーブル595461[[#This Row],[列8]],$J$6:$J$62,0)</f>
        <v>1</v>
      </c>
      <c r="N20" s="9"/>
      <c r="O20" s="47">
        <v>14</v>
      </c>
      <c r="P20" s="47"/>
      <c r="Q20" s="48"/>
      <c r="R20" s="48">
        <v>2</v>
      </c>
      <c r="S20" s="48"/>
      <c r="T20" s="48"/>
      <c r="U20" s="48"/>
      <c r="V20" s="48"/>
      <c r="W20" s="48">
        <f t="shared" si="4"/>
        <v>0</v>
      </c>
      <c r="X20" s="48"/>
      <c r="Y20" s="49" t="str">
        <f t="shared" si="5"/>
        <v/>
      </c>
      <c r="Z20" s="48">
        <f>RANK(テーブル6105562[[#This Row],[列5]],$W$6:$W$62,0)</f>
        <v>1</v>
      </c>
      <c r="AA20" s="9"/>
      <c r="AB20" s="60">
        <v>14</v>
      </c>
      <c r="AC20" s="60"/>
      <c r="AD20" s="61"/>
      <c r="AE20" s="61">
        <v>3</v>
      </c>
      <c r="AF20" s="61"/>
      <c r="AG20" s="61"/>
      <c r="AH20" s="61"/>
      <c r="AI20" s="61"/>
      <c r="AJ20" s="61">
        <f t="shared" si="0"/>
        <v>0</v>
      </c>
      <c r="AK20" s="61"/>
      <c r="AL20" s="61" t="str">
        <f t="shared" si="6"/>
        <v/>
      </c>
      <c r="AM20" s="61">
        <f>RANK(テーブル646115663[[#This Row],[列5]],$AJ$6:$AJ$62,0)</f>
        <v>1</v>
      </c>
      <c r="AN20" s="9"/>
      <c r="AO20" s="72">
        <v>14</v>
      </c>
      <c r="AP20" s="72"/>
      <c r="AQ20" s="73"/>
      <c r="AR20" s="73">
        <v>4</v>
      </c>
      <c r="AS20" s="73"/>
      <c r="AT20" s="73"/>
      <c r="AU20" s="73"/>
      <c r="AV20" s="73"/>
      <c r="AW20" s="73">
        <f t="shared" si="7"/>
        <v>0</v>
      </c>
      <c r="AX20" s="73"/>
      <c r="AY20" s="73" t="str">
        <f t="shared" si="8"/>
        <v/>
      </c>
      <c r="AZ20" s="73">
        <f>RANK(テーブル64647455764[[#This Row],[列5]],$AW$6:$AW$62,0)</f>
        <v>1</v>
      </c>
      <c r="BA20" s="9"/>
      <c r="BB20" s="83">
        <v>14</v>
      </c>
      <c r="BC20" s="83"/>
      <c r="BD20" s="84"/>
      <c r="BE20" s="84">
        <v>5</v>
      </c>
      <c r="BF20" s="84"/>
      <c r="BG20" s="84"/>
      <c r="BH20" s="84"/>
      <c r="BI20" s="84"/>
      <c r="BJ20" s="84">
        <f t="shared" si="1"/>
        <v>0</v>
      </c>
      <c r="BK20" s="84"/>
      <c r="BL20" s="84" t="str">
        <f t="shared" si="9"/>
        <v/>
      </c>
      <c r="BM20" s="84">
        <f>RANK(テーブル6464748505865[[#This Row],[列5]],$BJ$6:$BJ$62,0)</f>
        <v>1</v>
      </c>
      <c r="BN20" s="26"/>
      <c r="BO20" s="94">
        <v>14</v>
      </c>
      <c r="BP20" s="94"/>
      <c r="BQ20" s="95"/>
      <c r="BR20" s="95">
        <v>6</v>
      </c>
      <c r="BS20" s="95"/>
      <c r="BT20" s="95"/>
      <c r="BU20" s="95"/>
      <c r="BV20" s="95"/>
      <c r="BW20" s="95">
        <f t="shared" si="2"/>
        <v>0</v>
      </c>
      <c r="BX20" s="95"/>
      <c r="BY20" s="95" t="str">
        <f t="shared" si="10"/>
        <v/>
      </c>
      <c r="BZ20" s="95">
        <f>RANK(テーブル6464748505865[[#This Row],[列5]],$BJ$6:$BJ$62,0)</f>
        <v>1</v>
      </c>
      <c r="CA20" s="11"/>
      <c r="CB20" s="11"/>
      <c r="CC20" s="11"/>
    </row>
    <row r="21" spans="1:81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35"/>
      <c r="H21" s="35"/>
      <c r="I21" s="35"/>
      <c r="J21" s="35">
        <f t="shared" si="3"/>
        <v>0</v>
      </c>
      <c r="K21" s="35"/>
      <c r="L21" s="35" t="str">
        <f t="shared" si="11"/>
        <v/>
      </c>
      <c r="M21" s="35">
        <f>RANK(テーブル595461[[#This Row],[列8]],$J$6:$J$62,0)</f>
        <v>1</v>
      </c>
      <c r="N21" s="9"/>
      <c r="O21" s="47">
        <v>16</v>
      </c>
      <c r="P21" s="47"/>
      <c r="Q21" s="48"/>
      <c r="R21" s="48">
        <v>2</v>
      </c>
      <c r="S21" s="48"/>
      <c r="T21" s="48"/>
      <c r="U21" s="48"/>
      <c r="V21" s="48"/>
      <c r="W21" s="48">
        <f t="shared" si="4"/>
        <v>0</v>
      </c>
      <c r="X21" s="48"/>
      <c r="Y21" s="49" t="str">
        <f t="shared" si="5"/>
        <v/>
      </c>
      <c r="Z21" s="48">
        <f>RANK(テーブル6105562[[#This Row],[列5]],$W$6:$W$62,0)</f>
        <v>1</v>
      </c>
      <c r="AA21" s="9"/>
      <c r="AB21" s="60">
        <v>16</v>
      </c>
      <c r="AC21" s="60"/>
      <c r="AD21" s="61"/>
      <c r="AE21" s="61">
        <v>3</v>
      </c>
      <c r="AF21" s="61"/>
      <c r="AG21" s="61"/>
      <c r="AH21" s="61"/>
      <c r="AI21" s="61"/>
      <c r="AJ21" s="61">
        <f t="shared" si="0"/>
        <v>0</v>
      </c>
      <c r="AK21" s="61"/>
      <c r="AL21" s="61" t="str">
        <f t="shared" si="6"/>
        <v/>
      </c>
      <c r="AM21" s="61">
        <f>RANK(テーブル646115663[[#This Row],[列5]],$AJ$6:$AJ$62,0)</f>
        <v>1</v>
      </c>
      <c r="AN21" s="9"/>
      <c r="AO21" s="72">
        <v>16</v>
      </c>
      <c r="AP21" s="72"/>
      <c r="AQ21" s="73"/>
      <c r="AR21" s="73">
        <v>4</v>
      </c>
      <c r="AS21" s="73"/>
      <c r="AT21" s="73"/>
      <c r="AU21" s="73"/>
      <c r="AV21" s="73"/>
      <c r="AW21" s="73">
        <f t="shared" si="7"/>
        <v>0</v>
      </c>
      <c r="AX21" s="73"/>
      <c r="AY21" s="73" t="str">
        <f t="shared" si="8"/>
        <v/>
      </c>
      <c r="AZ21" s="73">
        <f>RANK(テーブル64647455764[[#This Row],[列5]],$AW$6:$AW$62,0)</f>
        <v>1</v>
      </c>
      <c r="BA21" s="9"/>
      <c r="BB21" s="83">
        <v>16</v>
      </c>
      <c r="BC21" s="83"/>
      <c r="BD21" s="84"/>
      <c r="BE21" s="84">
        <v>5</v>
      </c>
      <c r="BF21" s="84"/>
      <c r="BG21" s="84"/>
      <c r="BH21" s="84"/>
      <c r="BI21" s="84"/>
      <c r="BJ21" s="84">
        <f t="shared" si="1"/>
        <v>0</v>
      </c>
      <c r="BK21" s="84"/>
      <c r="BL21" s="84" t="str">
        <f t="shared" si="9"/>
        <v/>
      </c>
      <c r="BM21" s="84">
        <f>RANK(テーブル6464748505865[[#This Row],[列5]],$BJ$6:$BJ$62,0)</f>
        <v>1</v>
      </c>
      <c r="BN21" s="9"/>
      <c r="BO21" s="94">
        <v>16</v>
      </c>
      <c r="BP21" s="94"/>
      <c r="BQ21" s="95"/>
      <c r="BR21" s="95">
        <v>6</v>
      </c>
      <c r="BS21" s="95"/>
      <c r="BT21" s="95"/>
      <c r="BU21" s="95"/>
      <c r="BV21" s="95"/>
      <c r="BW21" s="95">
        <f t="shared" si="2"/>
        <v>0</v>
      </c>
      <c r="BX21" s="95"/>
      <c r="BY21" s="95" t="str">
        <f t="shared" si="10"/>
        <v/>
      </c>
      <c r="BZ21" s="95">
        <f>RANK(テーブル6464748505865[[#This Row],[列5]],$BJ$6:$BJ$62,0)</f>
        <v>1</v>
      </c>
      <c r="CA21" s="11"/>
      <c r="CB21" s="11"/>
      <c r="CC21" s="11"/>
    </row>
    <row r="22" spans="1:81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35"/>
      <c r="H22" s="35"/>
      <c r="I22" s="35"/>
      <c r="J22" s="35">
        <f t="shared" si="3"/>
        <v>0</v>
      </c>
      <c r="K22" s="35"/>
      <c r="L22" s="35" t="str">
        <f t="shared" si="11"/>
        <v/>
      </c>
      <c r="M22" s="35">
        <f>RANK(テーブル595461[[#This Row],[列8]],$J$6:$J$62,0)</f>
        <v>1</v>
      </c>
      <c r="N22" s="9"/>
      <c r="O22" s="47">
        <v>17</v>
      </c>
      <c r="P22" s="47"/>
      <c r="Q22" s="48"/>
      <c r="R22" s="48">
        <v>2</v>
      </c>
      <c r="S22" s="48"/>
      <c r="T22" s="48"/>
      <c r="U22" s="48"/>
      <c r="V22" s="48"/>
      <c r="W22" s="48">
        <f t="shared" si="4"/>
        <v>0</v>
      </c>
      <c r="X22" s="48"/>
      <c r="Y22" s="49" t="str">
        <f t="shared" si="5"/>
        <v/>
      </c>
      <c r="Z22" s="48">
        <f>RANK(テーブル6105562[[#This Row],[列5]],$W$6:$W$62,0)</f>
        <v>1</v>
      </c>
      <c r="AA22" s="9"/>
      <c r="AB22" s="60">
        <v>17</v>
      </c>
      <c r="AC22" s="60"/>
      <c r="AD22" s="61"/>
      <c r="AE22" s="61">
        <v>3</v>
      </c>
      <c r="AF22" s="61"/>
      <c r="AG22" s="61"/>
      <c r="AH22" s="61"/>
      <c r="AI22" s="61"/>
      <c r="AJ22" s="61">
        <f t="shared" si="0"/>
        <v>0</v>
      </c>
      <c r="AK22" s="61"/>
      <c r="AL22" s="61" t="str">
        <f t="shared" si="6"/>
        <v/>
      </c>
      <c r="AM22" s="61">
        <f>RANK(テーブル646115663[[#This Row],[列5]],$AJ$6:$AJ$62,0)</f>
        <v>1</v>
      </c>
      <c r="AN22" s="9"/>
      <c r="AO22" s="72">
        <v>17</v>
      </c>
      <c r="AP22" s="72"/>
      <c r="AQ22" s="73"/>
      <c r="AR22" s="73">
        <v>4</v>
      </c>
      <c r="AS22" s="73"/>
      <c r="AT22" s="73"/>
      <c r="AU22" s="73"/>
      <c r="AV22" s="73"/>
      <c r="AW22" s="73">
        <f t="shared" si="7"/>
        <v>0</v>
      </c>
      <c r="AX22" s="73"/>
      <c r="AY22" s="73" t="str">
        <f t="shared" si="8"/>
        <v/>
      </c>
      <c r="AZ22" s="73">
        <f>RANK(テーブル64647455764[[#This Row],[列5]],$AW$6:$AW$62,0)</f>
        <v>1</v>
      </c>
      <c r="BA22" s="9"/>
      <c r="BB22" s="83">
        <v>17</v>
      </c>
      <c r="BC22" s="83"/>
      <c r="BD22" s="84"/>
      <c r="BE22" s="84">
        <v>5</v>
      </c>
      <c r="BF22" s="84"/>
      <c r="BG22" s="84"/>
      <c r="BH22" s="84"/>
      <c r="BI22" s="84"/>
      <c r="BJ22" s="84">
        <f t="shared" si="1"/>
        <v>0</v>
      </c>
      <c r="BK22" s="84"/>
      <c r="BL22" s="84" t="str">
        <f t="shared" si="9"/>
        <v/>
      </c>
      <c r="BM22" s="84">
        <f>RANK(テーブル6464748505865[[#This Row],[列5]],$BJ$6:$BJ$62,0)</f>
        <v>1</v>
      </c>
      <c r="BN22" s="9"/>
      <c r="BO22" s="94">
        <v>17</v>
      </c>
      <c r="BP22" s="94"/>
      <c r="BQ22" s="95"/>
      <c r="BR22" s="95">
        <v>6</v>
      </c>
      <c r="BS22" s="95"/>
      <c r="BT22" s="95"/>
      <c r="BU22" s="95"/>
      <c r="BV22" s="95"/>
      <c r="BW22" s="95">
        <f t="shared" si="2"/>
        <v>0</v>
      </c>
      <c r="BX22" s="95"/>
      <c r="BY22" s="95" t="str">
        <f t="shared" si="10"/>
        <v/>
      </c>
      <c r="BZ22" s="95">
        <f>RANK(テーブル6464748505865[[#This Row],[列5]],$BJ$6:$BJ$62,0)</f>
        <v>1</v>
      </c>
      <c r="CA22" s="11"/>
      <c r="CB22" s="11"/>
      <c r="CC22" s="11"/>
    </row>
    <row r="23" spans="1:81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35"/>
      <c r="H23" s="35"/>
      <c r="I23" s="35"/>
      <c r="J23" s="35">
        <f t="shared" si="3"/>
        <v>0</v>
      </c>
      <c r="K23" s="35"/>
      <c r="L23" s="35" t="str">
        <f t="shared" si="11"/>
        <v/>
      </c>
      <c r="M23" s="35">
        <f>RANK(テーブル595461[[#This Row],[列8]],$J$6:$J$62,0)</f>
        <v>1</v>
      </c>
      <c r="N23" s="9"/>
      <c r="O23" s="47">
        <v>18</v>
      </c>
      <c r="P23" s="47"/>
      <c r="Q23" s="48"/>
      <c r="R23" s="48">
        <v>2</v>
      </c>
      <c r="S23" s="48"/>
      <c r="T23" s="48"/>
      <c r="U23" s="48"/>
      <c r="V23" s="48"/>
      <c r="W23" s="48">
        <f t="shared" si="4"/>
        <v>0</v>
      </c>
      <c r="X23" s="48"/>
      <c r="Y23" s="49" t="str">
        <f t="shared" si="5"/>
        <v/>
      </c>
      <c r="Z23" s="48">
        <f>RANK(テーブル6105562[[#This Row],[列5]],$W$6:$W$62,0)</f>
        <v>1</v>
      </c>
      <c r="AA23" s="9"/>
      <c r="AB23" s="60">
        <v>18</v>
      </c>
      <c r="AC23" s="60"/>
      <c r="AD23" s="61"/>
      <c r="AE23" s="61">
        <v>3</v>
      </c>
      <c r="AF23" s="61"/>
      <c r="AG23" s="61"/>
      <c r="AH23" s="61"/>
      <c r="AI23" s="61"/>
      <c r="AJ23" s="61">
        <f t="shared" si="0"/>
        <v>0</v>
      </c>
      <c r="AK23" s="61"/>
      <c r="AL23" s="61" t="str">
        <f t="shared" si="6"/>
        <v/>
      </c>
      <c r="AM23" s="61">
        <f>RANK(テーブル646115663[[#This Row],[列5]],$AJ$6:$AJ$62,0)</f>
        <v>1</v>
      </c>
      <c r="AN23" s="9"/>
      <c r="AO23" s="72">
        <v>18</v>
      </c>
      <c r="AP23" s="72"/>
      <c r="AQ23" s="73"/>
      <c r="AR23" s="73">
        <v>4</v>
      </c>
      <c r="AS23" s="73"/>
      <c r="AT23" s="73"/>
      <c r="AU23" s="73"/>
      <c r="AV23" s="73"/>
      <c r="AW23" s="73">
        <f t="shared" si="7"/>
        <v>0</v>
      </c>
      <c r="AX23" s="73"/>
      <c r="AY23" s="73" t="str">
        <f t="shared" si="8"/>
        <v/>
      </c>
      <c r="AZ23" s="73">
        <f>RANK(テーブル64647455764[[#This Row],[列5]],$AW$6:$AW$62,0)</f>
        <v>1</v>
      </c>
      <c r="BA23" s="9"/>
      <c r="BB23" s="83">
        <v>18</v>
      </c>
      <c r="BC23" s="83"/>
      <c r="BD23" s="84"/>
      <c r="BE23" s="84">
        <v>5</v>
      </c>
      <c r="BF23" s="84"/>
      <c r="BG23" s="84"/>
      <c r="BH23" s="84"/>
      <c r="BI23" s="84"/>
      <c r="BJ23" s="84">
        <f t="shared" si="1"/>
        <v>0</v>
      </c>
      <c r="BK23" s="84"/>
      <c r="BL23" s="84" t="str">
        <f t="shared" si="9"/>
        <v/>
      </c>
      <c r="BM23" s="84">
        <f>RANK(テーブル6464748505865[[#This Row],[列5]],$BJ$6:$BJ$62,0)</f>
        <v>1</v>
      </c>
      <c r="BN23" s="9"/>
      <c r="BO23" s="94">
        <v>18</v>
      </c>
      <c r="BP23" s="94"/>
      <c r="BQ23" s="95"/>
      <c r="BR23" s="95">
        <v>6</v>
      </c>
      <c r="BS23" s="95"/>
      <c r="BT23" s="95"/>
      <c r="BU23" s="95"/>
      <c r="BV23" s="95"/>
      <c r="BW23" s="95">
        <f t="shared" si="2"/>
        <v>0</v>
      </c>
      <c r="BX23" s="95"/>
      <c r="BY23" s="95" t="str">
        <f t="shared" si="10"/>
        <v/>
      </c>
      <c r="BZ23" s="95">
        <f>RANK(テーブル6464748505865[[#This Row],[列5]],$BJ$6:$BJ$62,0)</f>
        <v>1</v>
      </c>
      <c r="CA23" s="11"/>
      <c r="CB23" s="11"/>
      <c r="CC23" s="11"/>
    </row>
    <row r="24" spans="1:81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35"/>
      <c r="H24" s="35"/>
      <c r="I24" s="35"/>
      <c r="J24" s="35">
        <f t="shared" si="3"/>
        <v>0</v>
      </c>
      <c r="K24" s="35"/>
      <c r="L24" s="35" t="str">
        <f t="shared" si="11"/>
        <v/>
      </c>
      <c r="M24" s="35">
        <f>RANK(テーブル595461[[#This Row],[列8]],$J$6:$J$62,0)</f>
        <v>1</v>
      </c>
      <c r="N24" s="9"/>
      <c r="O24" s="47">
        <v>19</v>
      </c>
      <c r="P24" s="47"/>
      <c r="Q24" s="48"/>
      <c r="R24" s="48">
        <v>2</v>
      </c>
      <c r="S24" s="48"/>
      <c r="T24" s="48"/>
      <c r="U24" s="48"/>
      <c r="V24" s="48"/>
      <c r="W24" s="48">
        <f t="shared" si="4"/>
        <v>0</v>
      </c>
      <c r="X24" s="48"/>
      <c r="Y24" s="49" t="str">
        <f t="shared" si="5"/>
        <v/>
      </c>
      <c r="Z24" s="48">
        <f>RANK(テーブル6105562[[#This Row],[列5]],$W$6:$W$62,0)</f>
        <v>1</v>
      </c>
      <c r="AA24" s="9"/>
      <c r="AB24" s="60">
        <v>19</v>
      </c>
      <c r="AC24" s="60"/>
      <c r="AD24" s="61"/>
      <c r="AE24" s="61">
        <v>3</v>
      </c>
      <c r="AF24" s="61"/>
      <c r="AG24" s="61"/>
      <c r="AH24" s="61"/>
      <c r="AI24" s="61"/>
      <c r="AJ24" s="61">
        <f t="shared" si="0"/>
        <v>0</v>
      </c>
      <c r="AK24" s="61"/>
      <c r="AL24" s="61" t="str">
        <f t="shared" si="6"/>
        <v/>
      </c>
      <c r="AM24" s="61">
        <f>RANK(テーブル646115663[[#This Row],[列5]],$AJ$6:$AJ$62,0)</f>
        <v>1</v>
      </c>
      <c r="AN24" s="9"/>
      <c r="AO24" s="72">
        <v>19</v>
      </c>
      <c r="AP24" s="72"/>
      <c r="AQ24" s="73"/>
      <c r="AR24" s="73">
        <v>4</v>
      </c>
      <c r="AS24" s="73"/>
      <c r="AT24" s="73"/>
      <c r="AU24" s="73"/>
      <c r="AV24" s="73"/>
      <c r="AW24" s="73">
        <f t="shared" si="7"/>
        <v>0</v>
      </c>
      <c r="AX24" s="73"/>
      <c r="AY24" s="73" t="str">
        <f t="shared" si="8"/>
        <v/>
      </c>
      <c r="AZ24" s="73">
        <f>RANK(テーブル64647455764[[#This Row],[列5]],$AW$6:$AW$62,0)</f>
        <v>1</v>
      </c>
      <c r="BA24" s="9"/>
      <c r="BB24" s="83">
        <v>19</v>
      </c>
      <c r="BC24" s="83"/>
      <c r="BD24" s="84"/>
      <c r="BE24" s="84">
        <v>5</v>
      </c>
      <c r="BF24" s="84"/>
      <c r="BG24" s="84"/>
      <c r="BH24" s="84"/>
      <c r="BI24" s="84"/>
      <c r="BJ24" s="84">
        <f t="shared" si="1"/>
        <v>0</v>
      </c>
      <c r="BK24" s="84"/>
      <c r="BL24" s="84" t="str">
        <f t="shared" si="9"/>
        <v/>
      </c>
      <c r="BM24" s="84">
        <f>RANK(テーブル6464748505865[[#This Row],[列5]],$BJ$6:$BJ$62,0)</f>
        <v>1</v>
      </c>
      <c r="BN24" s="9"/>
      <c r="BO24" s="94">
        <v>19</v>
      </c>
      <c r="BP24" s="94"/>
      <c r="BQ24" s="95"/>
      <c r="BR24" s="95">
        <v>6</v>
      </c>
      <c r="BS24" s="95"/>
      <c r="BT24" s="95"/>
      <c r="BU24" s="95"/>
      <c r="BV24" s="95"/>
      <c r="BW24" s="95">
        <f t="shared" si="2"/>
        <v>0</v>
      </c>
      <c r="BX24" s="95"/>
      <c r="BY24" s="95" t="str">
        <f t="shared" si="10"/>
        <v/>
      </c>
      <c r="BZ24" s="95">
        <f>RANK(テーブル6464748505865[[#This Row],[列5]],$BJ$6:$BJ$62,0)</f>
        <v>1</v>
      </c>
      <c r="CA24" s="11"/>
      <c r="CB24" s="11"/>
      <c r="CC24" s="11"/>
    </row>
    <row r="25" spans="1:81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35"/>
      <c r="H25" s="35"/>
      <c r="I25" s="35"/>
      <c r="J25" s="35">
        <f t="shared" si="3"/>
        <v>0</v>
      </c>
      <c r="K25" s="35"/>
      <c r="L25" s="35" t="str">
        <f t="shared" si="11"/>
        <v/>
      </c>
      <c r="M25" s="35">
        <f>RANK(テーブル595461[[#This Row],[列8]],$J$6:$J$62,0)</f>
        <v>1</v>
      </c>
      <c r="N25" s="9"/>
      <c r="O25" s="47">
        <v>20</v>
      </c>
      <c r="P25" s="47"/>
      <c r="Q25" s="48"/>
      <c r="R25" s="48">
        <v>2</v>
      </c>
      <c r="S25" s="48"/>
      <c r="T25" s="48"/>
      <c r="U25" s="48"/>
      <c r="V25" s="48"/>
      <c r="W25" s="48">
        <f t="shared" si="4"/>
        <v>0</v>
      </c>
      <c r="X25" s="48"/>
      <c r="Y25" s="49" t="str">
        <f t="shared" si="5"/>
        <v/>
      </c>
      <c r="Z25" s="48">
        <f>RANK(テーブル6105562[[#This Row],[列5]],$W$6:$W$62,0)</f>
        <v>1</v>
      </c>
      <c r="AA25" s="9"/>
      <c r="AB25" s="60">
        <v>20</v>
      </c>
      <c r="AC25" s="60"/>
      <c r="AD25" s="61"/>
      <c r="AE25" s="61">
        <v>3</v>
      </c>
      <c r="AF25" s="61"/>
      <c r="AG25" s="61"/>
      <c r="AH25" s="61"/>
      <c r="AI25" s="61"/>
      <c r="AJ25" s="61">
        <f t="shared" si="0"/>
        <v>0</v>
      </c>
      <c r="AK25" s="61"/>
      <c r="AL25" s="61" t="str">
        <f t="shared" si="6"/>
        <v/>
      </c>
      <c r="AM25" s="61">
        <f>RANK(テーブル646115663[[#This Row],[列5]],$AJ$6:$AJ$62,0)</f>
        <v>1</v>
      </c>
      <c r="AN25" s="9"/>
      <c r="AO25" s="72">
        <v>20</v>
      </c>
      <c r="AP25" s="72"/>
      <c r="AQ25" s="73"/>
      <c r="AR25" s="73">
        <v>4</v>
      </c>
      <c r="AS25" s="73"/>
      <c r="AT25" s="73"/>
      <c r="AU25" s="73"/>
      <c r="AV25" s="73"/>
      <c r="AW25" s="73">
        <f t="shared" si="7"/>
        <v>0</v>
      </c>
      <c r="AX25" s="73"/>
      <c r="AY25" s="73" t="str">
        <f t="shared" si="8"/>
        <v/>
      </c>
      <c r="AZ25" s="73">
        <f>RANK(テーブル64647455764[[#This Row],[列5]],$AW$6:$AW$62,0)</f>
        <v>1</v>
      </c>
      <c r="BA25" s="9"/>
      <c r="BB25" s="83">
        <v>20</v>
      </c>
      <c r="BC25" s="83"/>
      <c r="BD25" s="84"/>
      <c r="BE25" s="84">
        <v>5</v>
      </c>
      <c r="BF25" s="84"/>
      <c r="BG25" s="84"/>
      <c r="BH25" s="84"/>
      <c r="BI25" s="84"/>
      <c r="BJ25" s="84">
        <f t="shared" si="1"/>
        <v>0</v>
      </c>
      <c r="BK25" s="84"/>
      <c r="BL25" s="84" t="str">
        <f t="shared" si="9"/>
        <v/>
      </c>
      <c r="BM25" s="84">
        <f>RANK(テーブル6464748505865[[#This Row],[列5]],$BJ$6:$BJ$62,0)</f>
        <v>1</v>
      </c>
      <c r="BN25" s="9"/>
      <c r="BO25" s="94">
        <v>20</v>
      </c>
      <c r="BP25" s="94"/>
      <c r="BQ25" s="95"/>
      <c r="BR25" s="95">
        <v>6</v>
      </c>
      <c r="BS25" s="95"/>
      <c r="BT25" s="95"/>
      <c r="BU25" s="95"/>
      <c r="BV25" s="95"/>
      <c r="BW25" s="95">
        <f t="shared" si="2"/>
        <v>0</v>
      </c>
      <c r="BX25" s="95"/>
      <c r="BY25" s="95" t="str">
        <f t="shared" si="10"/>
        <v/>
      </c>
      <c r="BZ25" s="95">
        <f>RANK(テーブル6464748505865[[#This Row],[列5]],$BJ$6:$BJ$62,0)</f>
        <v>1</v>
      </c>
      <c r="CA25" s="11"/>
      <c r="CB25" s="11"/>
      <c r="CC25" s="11"/>
    </row>
    <row r="26" spans="1:81" ht="22.5" hidden="1" customHeight="1" x14ac:dyDescent="0.15">
      <c r="A26" s="22"/>
      <c r="B26" s="35">
        <v>21</v>
      </c>
      <c r="C26" s="35"/>
      <c r="D26" s="35"/>
      <c r="E26" s="35"/>
      <c r="F26" s="35"/>
      <c r="G26" s="35"/>
      <c r="H26" s="35"/>
      <c r="I26" s="35"/>
      <c r="J26" s="35">
        <f t="shared" si="3"/>
        <v>0</v>
      </c>
      <c r="K26" s="37"/>
      <c r="L26" s="36" t="str">
        <f t="shared" si="11"/>
        <v/>
      </c>
      <c r="M26" s="35">
        <f>RANK(テーブル595461[[#This Row],[列8]],$J$6:$J$62,0)</f>
        <v>1</v>
      </c>
      <c r="N26" s="9"/>
      <c r="O26" s="47">
        <v>21</v>
      </c>
      <c r="P26" s="47"/>
      <c r="Q26" s="48"/>
      <c r="R26" s="48">
        <v>2</v>
      </c>
      <c r="S26" s="48"/>
      <c r="T26" s="48"/>
      <c r="U26" s="48"/>
      <c r="V26" s="48"/>
      <c r="W26" s="48">
        <f t="shared" si="4"/>
        <v>0</v>
      </c>
      <c r="X26" s="48"/>
      <c r="Y26" s="49" t="str">
        <f t="shared" si="5"/>
        <v/>
      </c>
      <c r="Z26" s="48">
        <f>RANK(テーブル6105562[[#This Row],[列5]],$W$6:$W$62,0)</f>
        <v>1</v>
      </c>
      <c r="AA26" s="9"/>
      <c r="AB26" s="60">
        <v>21</v>
      </c>
      <c r="AC26" s="60"/>
      <c r="AD26" s="61"/>
      <c r="AE26" s="61"/>
      <c r="AF26" s="61"/>
      <c r="AG26" s="61"/>
      <c r="AH26" s="61"/>
      <c r="AI26" s="61"/>
      <c r="AJ26" s="61">
        <f t="shared" si="0"/>
        <v>0</v>
      </c>
      <c r="AK26" s="61"/>
      <c r="AL26" s="62" t="str">
        <f t="shared" si="6"/>
        <v/>
      </c>
      <c r="AM26" s="61">
        <f>RANK(テーブル646115663[[#This Row],[列5]],$AJ$6:$AJ$62,0)</f>
        <v>1</v>
      </c>
      <c r="AN26" s="9"/>
      <c r="AO26" s="72">
        <v>21</v>
      </c>
      <c r="AP26" s="72"/>
      <c r="AQ26" s="73"/>
      <c r="AR26" s="73"/>
      <c r="AS26" s="73"/>
      <c r="AT26" s="73"/>
      <c r="AU26" s="73"/>
      <c r="AV26" s="73"/>
      <c r="AW26" s="73">
        <f t="shared" si="7"/>
        <v>0</v>
      </c>
      <c r="AX26" s="73"/>
      <c r="AY26" s="73" t="str">
        <f t="shared" si="8"/>
        <v/>
      </c>
      <c r="AZ26" s="73">
        <f>RANK(テーブル64647455764[[#This Row],[列5]],$AW$6:$AW$62,0)</f>
        <v>1</v>
      </c>
      <c r="BA26" s="9"/>
      <c r="BB26" s="83">
        <v>21</v>
      </c>
      <c r="BC26" s="83"/>
      <c r="BD26" s="84"/>
      <c r="BE26" s="84"/>
      <c r="BF26" s="84"/>
      <c r="BG26" s="84"/>
      <c r="BH26" s="84"/>
      <c r="BI26" s="84"/>
      <c r="BJ26" s="84">
        <f t="shared" si="1"/>
        <v>0</v>
      </c>
      <c r="BK26" s="84"/>
      <c r="BL26" s="84" t="str">
        <f t="shared" si="9"/>
        <v/>
      </c>
      <c r="BM26" s="84">
        <f>RANK(テーブル6464748505865[[#This Row],[列5]],$BJ$6:$BJ$62,0)</f>
        <v>1</v>
      </c>
      <c r="BN26" s="9"/>
      <c r="BO26" s="94">
        <v>21</v>
      </c>
      <c r="BP26" s="94"/>
      <c r="BQ26" s="95"/>
      <c r="BR26" s="95"/>
      <c r="BS26" s="95"/>
      <c r="BT26" s="95"/>
      <c r="BU26" s="95"/>
      <c r="BV26" s="95"/>
      <c r="BW26" s="95">
        <f t="shared" si="2"/>
        <v>0</v>
      </c>
      <c r="BX26" s="95"/>
      <c r="BY26" s="95" t="str">
        <f t="shared" si="10"/>
        <v/>
      </c>
      <c r="BZ26" s="95">
        <f>RANK(テーブル6464748505865[[#This Row],[列5]],$BJ$6:$BJ$62,0)</f>
        <v>1</v>
      </c>
      <c r="CA26" s="11"/>
      <c r="CB26" s="11"/>
      <c r="CC26" s="11"/>
    </row>
    <row r="27" spans="1:81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5"/>
      <c r="J27" s="35">
        <f t="shared" si="3"/>
        <v>0</v>
      </c>
      <c r="K27" s="35"/>
      <c r="L27" s="36" t="str">
        <f t="shared" si="11"/>
        <v/>
      </c>
      <c r="M27" s="35">
        <f>RANK(テーブル595461[[#This Row],[列8]],$J$6:$J$62,0)</f>
        <v>1</v>
      </c>
      <c r="N27" s="9"/>
      <c r="O27" s="47">
        <v>21</v>
      </c>
      <c r="P27" s="47"/>
      <c r="Q27" s="48"/>
      <c r="R27" s="48">
        <v>2</v>
      </c>
      <c r="S27" s="50"/>
      <c r="T27" s="50"/>
      <c r="U27" s="50"/>
      <c r="V27" s="50"/>
      <c r="W27" s="48">
        <f t="shared" si="4"/>
        <v>0</v>
      </c>
      <c r="X27" s="50"/>
      <c r="Y27" s="49" t="str">
        <f t="shared" si="5"/>
        <v/>
      </c>
      <c r="Z27" s="48">
        <f>RANK(テーブル6105562[[#This Row],[列5]],$W$6:$W$62,0)</f>
        <v>1</v>
      </c>
      <c r="AA27" s="9"/>
      <c r="AB27" s="60">
        <v>21</v>
      </c>
      <c r="AC27" s="60"/>
      <c r="AD27" s="61"/>
      <c r="AE27" s="61"/>
      <c r="AF27" s="63"/>
      <c r="AG27" s="63"/>
      <c r="AH27" s="63"/>
      <c r="AI27" s="63"/>
      <c r="AJ27" s="63">
        <f t="shared" si="0"/>
        <v>0</v>
      </c>
      <c r="AK27" s="63"/>
      <c r="AL27" s="62" t="str">
        <f t="shared" si="6"/>
        <v/>
      </c>
      <c r="AM27" s="61">
        <f>RANK(テーブル646115663[[#This Row],[列5]],$AJ$6:$AJ$62,0)</f>
        <v>1</v>
      </c>
      <c r="AN27" s="9"/>
      <c r="AO27" s="72">
        <v>21</v>
      </c>
      <c r="AP27" s="72"/>
      <c r="AQ27" s="73"/>
      <c r="AR27" s="73"/>
      <c r="AS27" s="74"/>
      <c r="AT27" s="74"/>
      <c r="AU27" s="74"/>
      <c r="AV27" s="74"/>
      <c r="AW27" s="74">
        <f t="shared" si="7"/>
        <v>0</v>
      </c>
      <c r="AX27" s="74"/>
      <c r="AY27" s="73" t="str">
        <f t="shared" si="8"/>
        <v/>
      </c>
      <c r="AZ27" s="73">
        <f>RANK(テーブル64647455764[[#This Row],[列5]],$AW$6:$AW$62,0)</f>
        <v>1</v>
      </c>
      <c r="BA27" s="9"/>
      <c r="BB27" s="83">
        <v>21</v>
      </c>
      <c r="BC27" s="83"/>
      <c r="BD27" s="84"/>
      <c r="BE27" s="84"/>
      <c r="BF27" s="85"/>
      <c r="BG27" s="85"/>
      <c r="BH27" s="85"/>
      <c r="BI27" s="85"/>
      <c r="BJ27" s="85">
        <f t="shared" si="1"/>
        <v>0</v>
      </c>
      <c r="BK27" s="85"/>
      <c r="BL27" s="84" t="str">
        <f t="shared" si="9"/>
        <v/>
      </c>
      <c r="BM27" s="84">
        <f>RANK(テーブル6464748505865[[#This Row],[列5]],$BJ$6:$BJ$62,0)</f>
        <v>1</v>
      </c>
      <c r="BN27" s="9"/>
      <c r="BO27" s="94">
        <v>21</v>
      </c>
      <c r="BP27" s="94"/>
      <c r="BQ27" s="95"/>
      <c r="BR27" s="95"/>
      <c r="BS27" s="96"/>
      <c r="BT27" s="96"/>
      <c r="BU27" s="96"/>
      <c r="BV27" s="96"/>
      <c r="BW27" s="95">
        <f t="shared" si="2"/>
        <v>0</v>
      </c>
      <c r="BX27" s="96"/>
      <c r="BY27" s="95" t="str">
        <f t="shared" si="10"/>
        <v/>
      </c>
      <c r="BZ27" s="95">
        <f>RANK(テーブル6464748505865[[#This Row],[列5]],$BJ$6:$BJ$62,0)</f>
        <v>1</v>
      </c>
      <c r="CA27" s="11"/>
      <c r="CB27" s="11"/>
      <c r="CC27" s="11"/>
    </row>
    <row r="28" spans="1:81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5"/>
      <c r="J28" s="35">
        <f t="shared" si="3"/>
        <v>0</v>
      </c>
      <c r="K28" s="35"/>
      <c r="L28" s="36" t="str">
        <f t="shared" si="11"/>
        <v/>
      </c>
      <c r="M28" s="35">
        <f>RANK(テーブル595461[[#This Row],[列8]],$J$6:$J$62,0)</f>
        <v>1</v>
      </c>
      <c r="N28" s="9"/>
      <c r="O28" s="47">
        <v>23</v>
      </c>
      <c r="P28" s="47"/>
      <c r="Q28" s="48"/>
      <c r="R28" s="48">
        <v>2</v>
      </c>
      <c r="S28" s="48"/>
      <c r="T28" s="48"/>
      <c r="U28" s="48"/>
      <c r="V28" s="48"/>
      <c r="W28" s="48">
        <f t="shared" si="4"/>
        <v>0</v>
      </c>
      <c r="X28" s="48"/>
      <c r="Y28" s="49" t="str">
        <f t="shared" si="5"/>
        <v/>
      </c>
      <c r="Z28" s="48">
        <f>RANK(テーブル6105562[[#This Row],[列5]],$W$6:$W$62,0)</f>
        <v>1</v>
      </c>
      <c r="AA28" s="9"/>
      <c r="AB28" s="60">
        <v>23</v>
      </c>
      <c r="AC28" s="60"/>
      <c r="AD28" s="61"/>
      <c r="AE28" s="61"/>
      <c r="AF28" s="61"/>
      <c r="AG28" s="61"/>
      <c r="AH28" s="61"/>
      <c r="AI28" s="61"/>
      <c r="AJ28" s="61">
        <f t="shared" si="0"/>
        <v>0</v>
      </c>
      <c r="AK28" s="61"/>
      <c r="AL28" s="62" t="str">
        <f t="shared" si="6"/>
        <v/>
      </c>
      <c r="AM28" s="61">
        <f>RANK(テーブル646115663[[#This Row],[列5]],$AJ$6:$AJ$62,0)</f>
        <v>1</v>
      </c>
      <c r="AN28" s="9"/>
      <c r="AO28" s="72">
        <v>23</v>
      </c>
      <c r="AP28" s="72"/>
      <c r="AQ28" s="73"/>
      <c r="AR28" s="73"/>
      <c r="AS28" s="73"/>
      <c r="AT28" s="73"/>
      <c r="AU28" s="73"/>
      <c r="AV28" s="73"/>
      <c r="AW28" s="73">
        <f t="shared" si="7"/>
        <v>0</v>
      </c>
      <c r="AX28" s="73"/>
      <c r="AY28" s="73" t="str">
        <f t="shared" si="8"/>
        <v/>
      </c>
      <c r="AZ28" s="73">
        <f>RANK(テーブル64647455764[[#This Row],[列5]],$AW$6:$AW$62,0)</f>
        <v>1</v>
      </c>
      <c r="BA28" s="9"/>
      <c r="BB28" s="83">
        <v>23</v>
      </c>
      <c r="BC28" s="83"/>
      <c r="BD28" s="84"/>
      <c r="BE28" s="84"/>
      <c r="BF28" s="84"/>
      <c r="BG28" s="84"/>
      <c r="BH28" s="84"/>
      <c r="BI28" s="84"/>
      <c r="BJ28" s="84">
        <f t="shared" si="1"/>
        <v>0</v>
      </c>
      <c r="BK28" s="84"/>
      <c r="BL28" s="84" t="str">
        <f t="shared" si="9"/>
        <v/>
      </c>
      <c r="BM28" s="84">
        <f>RANK(テーブル6464748505865[[#This Row],[列5]],$BJ$6:$BJ$62,0)</f>
        <v>1</v>
      </c>
      <c r="BN28" s="9"/>
      <c r="BO28" s="94">
        <v>23</v>
      </c>
      <c r="BP28" s="94"/>
      <c r="BQ28" s="95"/>
      <c r="BR28" s="95"/>
      <c r="BS28" s="95"/>
      <c r="BT28" s="95"/>
      <c r="BU28" s="95"/>
      <c r="BV28" s="95"/>
      <c r="BW28" s="95">
        <f t="shared" si="2"/>
        <v>0</v>
      </c>
      <c r="BX28" s="95"/>
      <c r="BY28" s="95" t="str">
        <f t="shared" si="10"/>
        <v/>
      </c>
      <c r="BZ28" s="95">
        <f>RANK(テーブル6464748505865[[#This Row],[列5]],$BJ$6:$BJ$62,0)</f>
        <v>1</v>
      </c>
      <c r="CA28" s="11"/>
      <c r="CB28" s="11"/>
      <c r="CC28" s="11"/>
    </row>
    <row r="29" spans="1:81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5"/>
      <c r="J29" s="35">
        <f t="shared" si="3"/>
        <v>0</v>
      </c>
      <c r="K29" s="35"/>
      <c r="L29" s="36" t="str">
        <f t="shared" si="11"/>
        <v/>
      </c>
      <c r="M29" s="35">
        <f>RANK(テーブル595461[[#This Row],[列8]],$J$6:$J$62,0)</f>
        <v>1</v>
      </c>
      <c r="N29" s="9"/>
      <c r="O29" s="47">
        <v>24</v>
      </c>
      <c r="P29" s="47"/>
      <c r="Q29" s="48"/>
      <c r="R29" s="48">
        <v>2</v>
      </c>
      <c r="S29" s="48"/>
      <c r="T29" s="48"/>
      <c r="U29" s="48"/>
      <c r="V29" s="48"/>
      <c r="W29" s="48">
        <f t="shared" si="4"/>
        <v>0</v>
      </c>
      <c r="X29" s="50"/>
      <c r="Y29" s="49" t="str">
        <f t="shared" si="5"/>
        <v/>
      </c>
      <c r="Z29" s="48">
        <f>RANK(テーブル6105562[[#This Row],[列5]],$W$6:$W$62,0)</f>
        <v>1</v>
      </c>
      <c r="AA29" s="9"/>
      <c r="AB29" s="60">
        <v>24</v>
      </c>
      <c r="AC29" s="60"/>
      <c r="AD29" s="61"/>
      <c r="AE29" s="61"/>
      <c r="AF29" s="61"/>
      <c r="AG29" s="61"/>
      <c r="AH29" s="61"/>
      <c r="AI29" s="61"/>
      <c r="AJ29" s="63">
        <f t="shared" si="0"/>
        <v>0</v>
      </c>
      <c r="AK29" s="63"/>
      <c r="AL29" s="62" t="str">
        <f t="shared" si="6"/>
        <v/>
      </c>
      <c r="AM29" s="61">
        <f>RANK(テーブル646115663[[#This Row],[列5]],$AJ$6:$AJ$62,0)</f>
        <v>1</v>
      </c>
      <c r="AN29" s="9"/>
      <c r="AO29" s="72">
        <v>24</v>
      </c>
      <c r="AP29" s="72"/>
      <c r="AQ29" s="73"/>
      <c r="AR29" s="73"/>
      <c r="AS29" s="73"/>
      <c r="AT29" s="73"/>
      <c r="AU29" s="73"/>
      <c r="AV29" s="73"/>
      <c r="AW29" s="74">
        <f t="shared" si="7"/>
        <v>0</v>
      </c>
      <c r="AX29" s="74"/>
      <c r="AY29" s="73" t="str">
        <f t="shared" si="8"/>
        <v/>
      </c>
      <c r="AZ29" s="73">
        <f>RANK(テーブル64647455764[[#This Row],[列5]],$AW$6:$AW$62,0)</f>
        <v>1</v>
      </c>
      <c r="BA29" s="9"/>
      <c r="BB29" s="83">
        <v>24</v>
      </c>
      <c r="BC29" s="83"/>
      <c r="BD29" s="84"/>
      <c r="BE29" s="84"/>
      <c r="BF29" s="84"/>
      <c r="BG29" s="84"/>
      <c r="BH29" s="84"/>
      <c r="BI29" s="84"/>
      <c r="BJ29" s="85">
        <f t="shared" si="1"/>
        <v>0</v>
      </c>
      <c r="BK29" s="85"/>
      <c r="BL29" s="84" t="str">
        <f t="shared" si="9"/>
        <v/>
      </c>
      <c r="BM29" s="84">
        <f>RANK(テーブル6464748505865[[#This Row],[列5]],$BJ$6:$BJ$62,0)</f>
        <v>1</v>
      </c>
      <c r="BN29" s="9"/>
      <c r="BO29" s="94">
        <v>24</v>
      </c>
      <c r="BP29" s="94"/>
      <c r="BQ29" s="95"/>
      <c r="BR29" s="95"/>
      <c r="BS29" s="95"/>
      <c r="BT29" s="95"/>
      <c r="BU29" s="95"/>
      <c r="BV29" s="95"/>
      <c r="BW29" s="95">
        <f t="shared" si="2"/>
        <v>0</v>
      </c>
      <c r="BX29" s="96"/>
      <c r="BY29" s="95" t="str">
        <f t="shared" si="10"/>
        <v/>
      </c>
      <c r="BZ29" s="95">
        <f>RANK(テーブル6464748505865[[#This Row],[列5]],$BJ$6:$BJ$62,0)</f>
        <v>1</v>
      </c>
      <c r="CA29" s="11"/>
      <c r="CB29" s="11"/>
      <c r="CC29" s="11"/>
    </row>
    <row r="30" spans="1:81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5"/>
      <c r="J30" s="35">
        <f t="shared" si="3"/>
        <v>0</v>
      </c>
      <c r="K30" s="35"/>
      <c r="L30" s="36" t="str">
        <f t="shared" si="11"/>
        <v/>
      </c>
      <c r="M30" s="35">
        <f>RANK(テーブル595461[[#This Row],[列8]],$J$6:$J$62,0)</f>
        <v>1</v>
      </c>
      <c r="N30" s="9"/>
      <c r="O30" s="47">
        <v>25</v>
      </c>
      <c r="P30" s="47"/>
      <c r="Q30" s="48"/>
      <c r="R30" s="48">
        <v>2</v>
      </c>
      <c r="S30" s="48"/>
      <c r="T30" s="48"/>
      <c r="U30" s="48"/>
      <c r="V30" s="48"/>
      <c r="W30" s="48">
        <f t="shared" si="4"/>
        <v>0</v>
      </c>
      <c r="X30" s="48"/>
      <c r="Y30" s="49" t="str">
        <f t="shared" si="5"/>
        <v/>
      </c>
      <c r="Z30" s="48">
        <f>RANK(テーブル6105562[[#This Row],[列5]],$W$6:$W$62,0)</f>
        <v>1</v>
      </c>
      <c r="AA30" s="9"/>
      <c r="AB30" s="60">
        <v>25</v>
      </c>
      <c r="AC30" s="60"/>
      <c r="AD30" s="61"/>
      <c r="AE30" s="61"/>
      <c r="AF30" s="61"/>
      <c r="AG30" s="61"/>
      <c r="AH30" s="61"/>
      <c r="AI30" s="61"/>
      <c r="AJ30" s="61">
        <f t="shared" si="0"/>
        <v>0</v>
      </c>
      <c r="AK30" s="61"/>
      <c r="AL30" s="62" t="str">
        <f t="shared" si="6"/>
        <v/>
      </c>
      <c r="AM30" s="61">
        <f>RANK(テーブル646115663[[#This Row],[列5]],$AJ$6:$AJ$62,0)</f>
        <v>1</v>
      </c>
      <c r="AN30" s="9"/>
      <c r="AO30" s="72">
        <v>25</v>
      </c>
      <c r="AP30" s="72"/>
      <c r="AQ30" s="73"/>
      <c r="AR30" s="73"/>
      <c r="AS30" s="73"/>
      <c r="AT30" s="73"/>
      <c r="AU30" s="73"/>
      <c r="AV30" s="73"/>
      <c r="AW30" s="73">
        <f t="shared" si="7"/>
        <v>0</v>
      </c>
      <c r="AX30" s="73"/>
      <c r="AY30" s="73" t="str">
        <f t="shared" si="8"/>
        <v/>
      </c>
      <c r="AZ30" s="73">
        <f>RANK(テーブル64647455764[[#This Row],[列5]],$AW$6:$AW$62,0)</f>
        <v>1</v>
      </c>
      <c r="BA30" s="9"/>
      <c r="BB30" s="83">
        <v>25</v>
      </c>
      <c r="BC30" s="83"/>
      <c r="BD30" s="84"/>
      <c r="BE30" s="84"/>
      <c r="BF30" s="84"/>
      <c r="BG30" s="84"/>
      <c r="BH30" s="84"/>
      <c r="BI30" s="84"/>
      <c r="BJ30" s="84">
        <f t="shared" si="1"/>
        <v>0</v>
      </c>
      <c r="BK30" s="84"/>
      <c r="BL30" s="84" t="str">
        <f t="shared" si="9"/>
        <v/>
      </c>
      <c r="BM30" s="84">
        <f>RANK(テーブル6464748505865[[#This Row],[列5]],$BJ$6:$BJ$62,0)</f>
        <v>1</v>
      </c>
      <c r="BN30" s="9"/>
      <c r="BO30" s="94">
        <v>25</v>
      </c>
      <c r="BP30" s="94"/>
      <c r="BQ30" s="95"/>
      <c r="BR30" s="95"/>
      <c r="BS30" s="95"/>
      <c r="BT30" s="95"/>
      <c r="BU30" s="95"/>
      <c r="BV30" s="95"/>
      <c r="BW30" s="95">
        <f t="shared" si="2"/>
        <v>0</v>
      </c>
      <c r="BX30" s="95"/>
      <c r="BY30" s="95" t="str">
        <f t="shared" si="10"/>
        <v/>
      </c>
      <c r="BZ30" s="95">
        <f>RANK(テーブル6464748505865[[#This Row],[列5]],$BJ$6:$BJ$62,0)</f>
        <v>1</v>
      </c>
      <c r="CA30" s="11"/>
      <c r="CB30" s="11"/>
      <c r="CC30" s="11"/>
    </row>
    <row r="31" spans="1:81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5"/>
      <c r="J31" s="35">
        <f t="shared" si="3"/>
        <v>0</v>
      </c>
      <c r="K31" s="35"/>
      <c r="L31" s="36" t="str">
        <f t="shared" si="11"/>
        <v/>
      </c>
      <c r="M31" s="35">
        <f>RANK(テーブル595461[[#This Row],[列8]],$J$6:$J$62,0)</f>
        <v>1</v>
      </c>
      <c r="N31" s="9"/>
      <c r="O31" s="47">
        <v>26</v>
      </c>
      <c r="P31" s="47"/>
      <c r="Q31" s="48"/>
      <c r="R31" s="48">
        <v>2</v>
      </c>
      <c r="S31" s="48"/>
      <c r="T31" s="48"/>
      <c r="U31" s="48"/>
      <c r="V31" s="48"/>
      <c r="W31" s="48">
        <f t="shared" si="4"/>
        <v>0</v>
      </c>
      <c r="X31" s="48"/>
      <c r="Y31" s="49" t="str">
        <f t="shared" si="5"/>
        <v/>
      </c>
      <c r="Z31" s="48">
        <f>RANK(テーブル6105562[[#This Row],[列5]],$W$6:$W$62,0)</f>
        <v>1</v>
      </c>
      <c r="AA31" s="9"/>
      <c r="AB31" s="60">
        <v>26</v>
      </c>
      <c r="AC31" s="60"/>
      <c r="AD31" s="61"/>
      <c r="AE31" s="61"/>
      <c r="AF31" s="61"/>
      <c r="AG31" s="61"/>
      <c r="AH31" s="61"/>
      <c r="AI31" s="61"/>
      <c r="AJ31" s="61">
        <f t="shared" si="0"/>
        <v>0</v>
      </c>
      <c r="AK31" s="61"/>
      <c r="AL31" s="62" t="str">
        <f t="shared" si="6"/>
        <v/>
      </c>
      <c r="AM31" s="61">
        <f>RANK(テーブル646115663[[#This Row],[列5]],$AJ$6:$AJ$62,0)</f>
        <v>1</v>
      </c>
      <c r="AN31" s="9"/>
      <c r="AO31" s="72">
        <v>26</v>
      </c>
      <c r="AP31" s="72"/>
      <c r="AQ31" s="73"/>
      <c r="AR31" s="73"/>
      <c r="AS31" s="73"/>
      <c r="AT31" s="73"/>
      <c r="AU31" s="73"/>
      <c r="AV31" s="73"/>
      <c r="AW31" s="73">
        <f t="shared" si="7"/>
        <v>0</v>
      </c>
      <c r="AX31" s="73"/>
      <c r="AY31" s="73" t="str">
        <f t="shared" si="8"/>
        <v/>
      </c>
      <c r="AZ31" s="73">
        <f>RANK(テーブル64647455764[[#This Row],[列5]],$AW$6:$AW$62,0)</f>
        <v>1</v>
      </c>
      <c r="BA31" s="9"/>
      <c r="BB31" s="83">
        <v>26</v>
      </c>
      <c r="BC31" s="83"/>
      <c r="BD31" s="84"/>
      <c r="BE31" s="84"/>
      <c r="BF31" s="84"/>
      <c r="BG31" s="84"/>
      <c r="BH31" s="84"/>
      <c r="BI31" s="84"/>
      <c r="BJ31" s="84">
        <f t="shared" si="1"/>
        <v>0</v>
      </c>
      <c r="BK31" s="84"/>
      <c r="BL31" s="84" t="str">
        <f t="shared" si="9"/>
        <v/>
      </c>
      <c r="BM31" s="84">
        <f>RANK(テーブル6464748505865[[#This Row],[列5]],$BJ$6:$BJ$62,0)</f>
        <v>1</v>
      </c>
      <c r="BN31" s="9"/>
      <c r="BO31" s="94">
        <v>26</v>
      </c>
      <c r="BP31" s="94"/>
      <c r="BQ31" s="95"/>
      <c r="BR31" s="95"/>
      <c r="BS31" s="95"/>
      <c r="BT31" s="95"/>
      <c r="BU31" s="95"/>
      <c r="BV31" s="95"/>
      <c r="BW31" s="95">
        <f t="shared" si="2"/>
        <v>0</v>
      </c>
      <c r="BX31" s="95"/>
      <c r="BY31" s="95" t="str">
        <f t="shared" si="10"/>
        <v/>
      </c>
      <c r="BZ31" s="95">
        <f>RANK(テーブル6464748505865[[#This Row],[列5]],$BJ$6:$BJ$62,0)</f>
        <v>1</v>
      </c>
      <c r="CA31" s="11"/>
      <c r="CB31" s="11"/>
      <c r="CC31" s="11"/>
    </row>
    <row r="32" spans="1:81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5"/>
      <c r="J32" s="35">
        <f t="shared" si="3"/>
        <v>0</v>
      </c>
      <c r="K32" s="35"/>
      <c r="L32" s="36" t="str">
        <f t="shared" si="11"/>
        <v/>
      </c>
      <c r="M32" s="35">
        <f>RANK(テーブル595461[[#This Row],[列8]],$J$6:$J$62,0)</f>
        <v>1</v>
      </c>
      <c r="N32" s="9"/>
      <c r="O32" s="47">
        <v>27</v>
      </c>
      <c r="P32" s="47"/>
      <c r="Q32" s="48"/>
      <c r="R32" s="48">
        <v>2</v>
      </c>
      <c r="S32" s="48"/>
      <c r="T32" s="48"/>
      <c r="U32" s="48"/>
      <c r="V32" s="48"/>
      <c r="W32" s="48">
        <f t="shared" si="4"/>
        <v>0</v>
      </c>
      <c r="X32" s="48"/>
      <c r="Y32" s="49" t="str">
        <f t="shared" si="5"/>
        <v/>
      </c>
      <c r="Z32" s="48">
        <f>RANK(テーブル6105562[[#This Row],[列5]],$W$6:$W$62,0)</f>
        <v>1</v>
      </c>
      <c r="AA32" s="9"/>
      <c r="AB32" s="60">
        <v>27</v>
      </c>
      <c r="AC32" s="60"/>
      <c r="AD32" s="61"/>
      <c r="AE32" s="61"/>
      <c r="AF32" s="61"/>
      <c r="AG32" s="61"/>
      <c r="AH32" s="61"/>
      <c r="AI32" s="61"/>
      <c r="AJ32" s="61">
        <f t="shared" si="0"/>
        <v>0</v>
      </c>
      <c r="AK32" s="61"/>
      <c r="AL32" s="62" t="str">
        <f t="shared" si="6"/>
        <v/>
      </c>
      <c r="AM32" s="61">
        <f>RANK(テーブル646115663[[#This Row],[列5]],$AJ$6:$AJ$62,0)</f>
        <v>1</v>
      </c>
      <c r="AN32" s="9"/>
      <c r="AO32" s="72">
        <v>27</v>
      </c>
      <c r="AP32" s="72"/>
      <c r="AQ32" s="73"/>
      <c r="AR32" s="73"/>
      <c r="AS32" s="73"/>
      <c r="AT32" s="73"/>
      <c r="AU32" s="73"/>
      <c r="AV32" s="73"/>
      <c r="AW32" s="73">
        <f t="shared" si="7"/>
        <v>0</v>
      </c>
      <c r="AX32" s="73"/>
      <c r="AY32" s="73" t="str">
        <f t="shared" si="8"/>
        <v/>
      </c>
      <c r="AZ32" s="73">
        <f>RANK(テーブル64647455764[[#This Row],[列5]],$AW$6:$AW$62,0)</f>
        <v>1</v>
      </c>
      <c r="BA32" s="9"/>
      <c r="BB32" s="83">
        <v>27</v>
      </c>
      <c r="BC32" s="83"/>
      <c r="BD32" s="84"/>
      <c r="BE32" s="84"/>
      <c r="BF32" s="84"/>
      <c r="BG32" s="84"/>
      <c r="BH32" s="84"/>
      <c r="BI32" s="84"/>
      <c r="BJ32" s="84">
        <f t="shared" si="1"/>
        <v>0</v>
      </c>
      <c r="BK32" s="84"/>
      <c r="BL32" s="84" t="str">
        <f t="shared" si="9"/>
        <v/>
      </c>
      <c r="BM32" s="84">
        <f>RANK(テーブル6464748505865[[#This Row],[列5]],$BJ$6:$BJ$62,0)</f>
        <v>1</v>
      </c>
      <c r="BN32" s="9"/>
      <c r="BO32" s="94">
        <v>27</v>
      </c>
      <c r="BP32" s="94"/>
      <c r="BQ32" s="95"/>
      <c r="BR32" s="95"/>
      <c r="BS32" s="95"/>
      <c r="BT32" s="95"/>
      <c r="BU32" s="95"/>
      <c r="BV32" s="95"/>
      <c r="BW32" s="95">
        <f t="shared" si="2"/>
        <v>0</v>
      </c>
      <c r="BX32" s="95"/>
      <c r="BY32" s="95" t="str">
        <f t="shared" si="10"/>
        <v/>
      </c>
      <c r="BZ32" s="95">
        <f>RANK(テーブル6464748505865[[#This Row],[列5]],$BJ$6:$BJ$62,0)</f>
        <v>1</v>
      </c>
      <c r="CA32" s="11"/>
      <c r="CB32" s="11"/>
      <c r="CC32" s="11"/>
    </row>
    <row r="33" spans="1:81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5"/>
      <c r="J33" s="35">
        <f t="shared" si="3"/>
        <v>0</v>
      </c>
      <c r="K33" s="35"/>
      <c r="L33" s="36" t="str">
        <f t="shared" si="11"/>
        <v/>
      </c>
      <c r="M33" s="35">
        <f>RANK(テーブル595461[[#This Row],[列8]],$J$6:$J$62,0)</f>
        <v>1</v>
      </c>
      <c r="N33" s="9"/>
      <c r="O33" s="47">
        <v>28</v>
      </c>
      <c r="P33" s="47"/>
      <c r="Q33" s="48"/>
      <c r="R33" s="48">
        <v>2</v>
      </c>
      <c r="S33" s="48"/>
      <c r="T33" s="48"/>
      <c r="U33" s="48"/>
      <c r="V33" s="48"/>
      <c r="W33" s="48">
        <f t="shared" si="4"/>
        <v>0</v>
      </c>
      <c r="X33" s="48"/>
      <c r="Y33" s="49" t="str">
        <f t="shared" si="5"/>
        <v/>
      </c>
      <c r="Z33" s="48">
        <f>RANK(テーブル6105562[[#This Row],[列5]],$W$6:$W$62,0)</f>
        <v>1</v>
      </c>
      <c r="AA33" s="9"/>
      <c r="AB33" s="60">
        <v>28</v>
      </c>
      <c r="AC33" s="60"/>
      <c r="AD33" s="61"/>
      <c r="AE33" s="61"/>
      <c r="AF33" s="61"/>
      <c r="AG33" s="61"/>
      <c r="AH33" s="61"/>
      <c r="AI33" s="61"/>
      <c r="AJ33" s="61">
        <f t="shared" si="0"/>
        <v>0</v>
      </c>
      <c r="AK33" s="61"/>
      <c r="AL33" s="62" t="str">
        <f t="shared" si="6"/>
        <v/>
      </c>
      <c r="AM33" s="61">
        <f>RANK(テーブル646115663[[#This Row],[列5]],$AJ$6:$AJ$62,0)</f>
        <v>1</v>
      </c>
      <c r="AN33" s="9"/>
      <c r="AO33" s="72">
        <v>28</v>
      </c>
      <c r="AP33" s="72"/>
      <c r="AQ33" s="73"/>
      <c r="AR33" s="73"/>
      <c r="AS33" s="73"/>
      <c r="AT33" s="73"/>
      <c r="AU33" s="73"/>
      <c r="AV33" s="73"/>
      <c r="AW33" s="73">
        <f t="shared" si="7"/>
        <v>0</v>
      </c>
      <c r="AX33" s="73"/>
      <c r="AY33" s="73" t="str">
        <f t="shared" si="8"/>
        <v/>
      </c>
      <c r="AZ33" s="73">
        <f>RANK(テーブル64647455764[[#This Row],[列5]],$AW$6:$AW$62,0)</f>
        <v>1</v>
      </c>
      <c r="BA33" s="9"/>
      <c r="BB33" s="83">
        <v>28</v>
      </c>
      <c r="BC33" s="83"/>
      <c r="BD33" s="84"/>
      <c r="BE33" s="84"/>
      <c r="BF33" s="84"/>
      <c r="BG33" s="84"/>
      <c r="BH33" s="84"/>
      <c r="BI33" s="84"/>
      <c r="BJ33" s="84">
        <f t="shared" si="1"/>
        <v>0</v>
      </c>
      <c r="BK33" s="84"/>
      <c r="BL33" s="84" t="str">
        <f t="shared" si="9"/>
        <v/>
      </c>
      <c r="BM33" s="84">
        <f>RANK(テーブル6464748505865[[#This Row],[列5]],$BJ$6:$BJ$62,0)</f>
        <v>1</v>
      </c>
      <c r="BN33" s="9"/>
      <c r="BO33" s="94">
        <v>28</v>
      </c>
      <c r="BP33" s="94"/>
      <c r="BQ33" s="95"/>
      <c r="BR33" s="95"/>
      <c r="BS33" s="95"/>
      <c r="BT33" s="95"/>
      <c r="BU33" s="95"/>
      <c r="BV33" s="95"/>
      <c r="BW33" s="95">
        <f t="shared" si="2"/>
        <v>0</v>
      </c>
      <c r="BX33" s="95"/>
      <c r="BY33" s="95" t="str">
        <f t="shared" si="10"/>
        <v/>
      </c>
      <c r="BZ33" s="95">
        <f>RANK(テーブル6464748505865[[#This Row],[列5]],$BJ$6:$BJ$62,0)</f>
        <v>1</v>
      </c>
      <c r="CA33" s="11"/>
      <c r="CB33" s="11"/>
      <c r="CC33" s="11"/>
    </row>
    <row r="34" spans="1:81" ht="22.5" hidden="1" customHeight="1" x14ac:dyDescent="0.15">
      <c r="A34" s="11"/>
      <c r="B34" s="35">
        <v>28</v>
      </c>
      <c r="C34" s="35"/>
      <c r="D34" s="35"/>
      <c r="E34" s="35"/>
      <c r="F34" s="35"/>
      <c r="G34" s="35"/>
      <c r="H34" s="35"/>
      <c r="I34" s="35"/>
      <c r="J34" s="35">
        <f t="shared" si="3"/>
        <v>0</v>
      </c>
      <c r="K34" s="37"/>
      <c r="L34" s="36" t="str">
        <f t="shared" si="11"/>
        <v/>
      </c>
      <c r="M34" s="35">
        <f>RANK(テーブル595461[[#This Row],[列8]],$J$6:$J$62,0)</f>
        <v>1</v>
      </c>
      <c r="N34" s="9"/>
      <c r="O34" s="47">
        <v>29</v>
      </c>
      <c r="P34" s="47"/>
      <c r="Q34" s="48"/>
      <c r="R34" s="48">
        <v>2</v>
      </c>
      <c r="S34" s="48"/>
      <c r="T34" s="48"/>
      <c r="U34" s="48"/>
      <c r="V34" s="48"/>
      <c r="W34" s="48">
        <f t="shared" si="4"/>
        <v>0</v>
      </c>
      <c r="X34" s="48"/>
      <c r="Y34" s="49" t="str">
        <f t="shared" si="5"/>
        <v/>
      </c>
      <c r="Z34" s="48">
        <f>RANK(テーブル6105562[[#This Row],[列5]],$W$6:$W$62,0)</f>
        <v>1</v>
      </c>
      <c r="AA34" s="9"/>
      <c r="AB34" s="60">
        <v>29</v>
      </c>
      <c r="AC34" s="60"/>
      <c r="AD34" s="61"/>
      <c r="AE34" s="61"/>
      <c r="AF34" s="61"/>
      <c r="AG34" s="61"/>
      <c r="AH34" s="61"/>
      <c r="AI34" s="61"/>
      <c r="AJ34" s="61">
        <f t="shared" si="0"/>
        <v>0</v>
      </c>
      <c r="AK34" s="61"/>
      <c r="AL34" s="62" t="str">
        <f t="shared" si="6"/>
        <v/>
      </c>
      <c r="AM34" s="61">
        <f>RANK(テーブル646115663[[#This Row],[列5]],$AJ$6:$AJ$62,0)</f>
        <v>1</v>
      </c>
      <c r="AN34" s="9"/>
      <c r="AO34" s="72">
        <v>29</v>
      </c>
      <c r="AP34" s="72"/>
      <c r="AQ34" s="73"/>
      <c r="AR34" s="73"/>
      <c r="AS34" s="73"/>
      <c r="AT34" s="73"/>
      <c r="AU34" s="73"/>
      <c r="AV34" s="73"/>
      <c r="AW34" s="73">
        <f t="shared" si="7"/>
        <v>0</v>
      </c>
      <c r="AX34" s="73"/>
      <c r="AY34" s="73" t="str">
        <f t="shared" si="8"/>
        <v/>
      </c>
      <c r="AZ34" s="73">
        <f>RANK(テーブル64647455764[[#This Row],[列5]],$AW$6:$AW$62,0)</f>
        <v>1</v>
      </c>
      <c r="BA34" s="9"/>
      <c r="BB34" s="83">
        <v>29</v>
      </c>
      <c r="BC34" s="83"/>
      <c r="BD34" s="84"/>
      <c r="BE34" s="84"/>
      <c r="BF34" s="84"/>
      <c r="BG34" s="84"/>
      <c r="BH34" s="84"/>
      <c r="BI34" s="84"/>
      <c r="BJ34" s="84">
        <f t="shared" si="1"/>
        <v>0</v>
      </c>
      <c r="BK34" s="84"/>
      <c r="BL34" s="84" t="str">
        <f t="shared" si="9"/>
        <v/>
      </c>
      <c r="BM34" s="84">
        <f>RANK(テーブル6464748505865[[#This Row],[列5]],$BJ$6:$BJ$62,0)</f>
        <v>1</v>
      </c>
      <c r="BN34" s="9"/>
      <c r="BO34" s="94">
        <v>29</v>
      </c>
      <c r="BP34" s="94"/>
      <c r="BQ34" s="95"/>
      <c r="BR34" s="95"/>
      <c r="BS34" s="95"/>
      <c r="BT34" s="95"/>
      <c r="BU34" s="95"/>
      <c r="BV34" s="95"/>
      <c r="BW34" s="95">
        <f t="shared" si="2"/>
        <v>0</v>
      </c>
      <c r="BX34" s="95"/>
      <c r="BY34" s="95" t="str">
        <f t="shared" si="10"/>
        <v/>
      </c>
      <c r="BZ34" s="95">
        <f>RANK(テーブル6464748505865[[#This Row],[列5]],$BJ$6:$BJ$62,0)</f>
        <v>1</v>
      </c>
      <c r="CA34" s="11"/>
      <c r="CB34" s="11"/>
      <c r="CC34" s="11"/>
    </row>
    <row r="35" spans="1:81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5"/>
      <c r="J35" s="35">
        <f t="shared" si="3"/>
        <v>0</v>
      </c>
      <c r="K35" s="35"/>
      <c r="L35" s="36" t="str">
        <f t="shared" si="11"/>
        <v/>
      </c>
      <c r="M35" s="35">
        <f>RANK(テーブル595461[[#This Row],[列8]],$J$6:$J$62,0)</f>
        <v>1</v>
      </c>
      <c r="N35" s="9"/>
      <c r="O35" s="47">
        <v>30</v>
      </c>
      <c r="P35" s="47"/>
      <c r="Q35" s="48"/>
      <c r="R35" s="48">
        <v>2</v>
      </c>
      <c r="S35" s="48"/>
      <c r="T35" s="48"/>
      <c r="U35" s="48"/>
      <c r="V35" s="48"/>
      <c r="W35" s="48">
        <f t="shared" si="4"/>
        <v>0</v>
      </c>
      <c r="X35" s="48"/>
      <c r="Y35" s="49" t="str">
        <f t="shared" si="5"/>
        <v/>
      </c>
      <c r="Z35" s="48">
        <f>RANK(テーブル6105562[[#This Row],[列5]],$W$6:$W$62,0)</f>
        <v>1</v>
      </c>
      <c r="AA35" s="9"/>
      <c r="AB35" s="60">
        <v>30</v>
      </c>
      <c r="AC35" s="60"/>
      <c r="AD35" s="61"/>
      <c r="AE35" s="61"/>
      <c r="AF35" s="61"/>
      <c r="AG35" s="61"/>
      <c r="AH35" s="61"/>
      <c r="AI35" s="61"/>
      <c r="AJ35" s="61">
        <f t="shared" si="0"/>
        <v>0</v>
      </c>
      <c r="AK35" s="61"/>
      <c r="AL35" s="62" t="str">
        <f t="shared" si="6"/>
        <v/>
      </c>
      <c r="AM35" s="61">
        <f>RANK(テーブル646115663[[#This Row],[列5]],$AJ$6:$AJ$62,0)</f>
        <v>1</v>
      </c>
      <c r="AN35" s="9"/>
      <c r="AO35" s="72">
        <v>30</v>
      </c>
      <c r="AP35" s="72"/>
      <c r="AQ35" s="73"/>
      <c r="AR35" s="73"/>
      <c r="AS35" s="73"/>
      <c r="AT35" s="73"/>
      <c r="AU35" s="73"/>
      <c r="AV35" s="73"/>
      <c r="AW35" s="73">
        <f t="shared" si="7"/>
        <v>0</v>
      </c>
      <c r="AX35" s="73"/>
      <c r="AY35" s="73" t="str">
        <f t="shared" si="8"/>
        <v/>
      </c>
      <c r="AZ35" s="73">
        <f>RANK(テーブル64647455764[[#This Row],[列5]],$AW$6:$AW$62,0)</f>
        <v>1</v>
      </c>
      <c r="BA35" s="9"/>
      <c r="BB35" s="83">
        <v>30</v>
      </c>
      <c r="BC35" s="83"/>
      <c r="BD35" s="84"/>
      <c r="BE35" s="84"/>
      <c r="BF35" s="84"/>
      <c r="BG35" s="84"/>
      <c r="BH35" s="84"/>
      <c r="BI35" s="84"/>
      <c r="BJ35" s="84">
        <f t="shared" si="1"/>
        <v>0</v>
      </c>
      <c r="BK35" s="84"/>
      <c r="BL35" s="84" t="str">
        <f t="shared" si="9"/>
        <v/>
      </c>
      <c r="BM35" s="84">
        <f>RANK(テーブル6464748505865[[#This Row],[列5]],$BJ$6:$BJ$62,0)</f>
        <v>1</v>
      </c>
      <c r="BN35" s="9"/>
      <c r="BO35" s="94">
        <v>30</v>
      </c>
      <c r="BP35" s="94"/>
      <c r="BQ35" s="95"/>
      <c r="BR35" s="95"/>
      <c r="BS35" s="95"/>
      <c r="BT35" s="95"/>
      <c r="BU35" s="95"/>
      <c r="BV35" s="95"/>
      <c r="BW35" s="95">
        <f t="shared" si="2"/>
        <v>0</v>
      </c>
      <c r="BX35" s="95"/>
      <c r="BY35" s="95" t="str">
        <f t="shared" si="10"/>
        <v/>
      </c>
      <c r="BZ35" s="95">
        <f>RANK(テーブル6464748505865[[#This Row],[列5]],$BJ$6:$BJ$62,0)</f>
        <v>1</v>
      </c>
      <c r="CA35" s="11"/>
      <c r="CB35" s="11"/>
      <c r="CC35" s="11"/>
    </row>
    <row r="36" spans="1:81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5"/>
      <c r="J36" s="35">
        <f t="shared" si="3"/>
        <v>0</v>
      </c>
      <c r="K36" s="35"/>
      <c r="L36" s="36" t="str">
        <f t="shared" si="11"/>
        <v/>
      </c>
      <c r="M36" s="35">
        <f>RANK(テーブル595461[[#This Row],[列8]],$J$6:$J$62,0)</f>
        <v>1</v>
      </c>
      <c r="N36" s="9"/>
      <c r="O36" s="47">
        <v>30</v>
      </c>
      <c r="P36" s="47"/>
      <c r="Q36" s="48"/>
      <c r="R36" s="48">
        <v>2</v>
      </c>
      <c r="S36" s="48"/>
      <c r="T36" s="48"/>
      <c r="U36" s="48"/>
      <c r="V36" s="48"/>
      <c r="W36" s="48">
        <f t="shared" si="4"/>
        <v>0</v>
      </c>
      <c r="X36" s="48"/>
      <c r="Y36" s="49" t="str">
        <f t="shared" si="5"/>
        <v/>
      </c>
      <c r="Z36" s="48">
        <f>RANK(テーブル6105562[[#This Row],[列5]],$W$6:$W$62,0)</f>
        <v>1</v>
      </c>
      <c r="AA36" s="9"/>
      <c r="AB36" s="60">
        <v>30</v>
      </c>
      <c r="AC36" s="60"/>
      <c r="AD36" s="61"/>
      <c r="AE36" s="61"/>
      <c r="AF36" s="61"/>
      <c r="AG36" s="61"/>
      <c r="AH36" s="61"/>
      <c r="AI36" s="61"/>
      <c r="AJ36" s="61">
        <f t="shared" si="0"/>
        <v>0</v>
      </c>
      <c r="AK36" s="61"/>
      <c r="AL36" s="62" t="str">
        <f t="shared" si="6"/>
        <v/>
      </c>
      <c r="AM36" s="61">
        <f>RANK(テーブル646115663[[#This Row],[列5]],$AJ$6:$AJ$62,0)</f>
        <v>1</v>
      </c>
      <c r="AN36" s="9"/>
      <c r="AO36" s="72">
        <v>30</v>
      </c>
      <c r="AP36" s="72"/>
      <c r="AQ36" s="73"/>
      <c r="AR36" s="73"/>
      <c r="AS36" s="73"/>
      <c r="AT36" s="73"/>
      <c r="AU36" s="73"/>
      <c r="AV36" s="73"/>
      <c r="AW36" s="73">
        <f t="shared" si="7"/>
        <v>0</v>
      </c>
      <c r="AX36" s="73"/>
      <c r="AY36" s="73" t="str">
        <f t="shared" si="8"/>
        <v/>
      </c>
      <c r="AZ36" s="73">
        <f>RANK(テーブル64647455764[[#This Row],[列5]],$AW$6:$AW$62,0)</f>
        <v>1</v>
      </c>
      <c r="BA36" s="9"/>
      <c r="BB36" s="83">
        <v>30</v>
      </c>
      <c r="BC36" s="83"/>
      <c r="BD36" s="84"/>
      <c r="BE36" s="84"/>
      <c r="BF36" s="84"/>
      <c r="BG36" s="84"/>
      <c r="BH36" s="84"/>
      <c r="BI36" s="84"/>
      <c r="BJ36" s="84">
        <f t="shared" si="1"/>
        <v>0</v>
      </c>
      <c r="BK36" s="84"/>
      <c r="BL36" s="84" t="str">
        <f t="shared" si="9"/>
        <v/>
      </c>
      <c r="BM36" s="84">
        <f>RANK(テーブル6464748505865[[#This Row],[列5]],$BJ$6:$BJ$62,0)</f>
        <v>1</v>
      </c>
      <c r="BN36" s="9"/>
      <c r="BO36" s="94">
        <v>30</v>
      </c>
      <c r="BP36" s="94"/>
      <c r="BQ36" s="95"/>
      <c r="BR36" s="95"/>
      <c r="BS36" s="95"/>
      <c r="BT36" s="95"/>
      <c r="BU36" s="95"/>
      <c r="BV36" s="95"/>
      <c r="BW36" s="95">
        <f t="shared" si="2"/>
        <v>0</v>
      </c>
      <c r="BX36" s="95"/>
      <c r="BY36" s="95" t="str">
        <f t="shared" si="10"/>
        <v/>
      </c>
      <c r="BZ36" s="95">
        <f>RANK(テーブル6464748505865[[#This Row],[列5]],$BJ$6:$BJ$62,0)</f>
        <v>1</v>
      </c>
      <c r="CA36" s="11"/>
      <c r="CB36" s="11"/>
      <c r="CC36" s="11"/>
    </row>
    <row r="37" spans="1:81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5"/>
      <c r="J37" s="35">
        <f t="shared" si="3"/>
        <v>0</v>
      </c>
      <c r="K37" s="35"/>
      <c r="L37" s="36" t="str">
        <f t="shared" si="11"/>
        <v/>
      </c>
      <c r="M37" s="35">
        <f>RANK(テーブル595461[[#This Row],[列8]],$J$6:$J$62,0)</f>
        <v>1</v>
      </c>
      <c r="N37" s="29"/>
      <c r="O37" s="47">
        <v>30</v>
      </c>
      <c r="P37" s="47"/>
      <c r="Q37" s="48"/>
      <c r="R37" s="48">
        <v>2</v>
      </c>
      <c r="S37" s="48"/>
      <c r="T37" s="48"/>
      <c r="U37" s="48"/>
      <c r="V37" s="48"/>
      <c r="W37" s="48">
        <f t="shared" si="4"/>
        <v>0</v>
      </c>
      <c r="X37" s="48"/>
      <c r="Y37" s="49" t="str">
        <f t="shared" si="5"/>
        <v/>
      </c>
      <c r="Z37" s="48">
        <f>RANK(テーブル6105562[[#This Row],[列5]],$W$6:$W$62,0)</f>
        <v>1</v>
      </c>
      <c r="AA37" s="3"/>
      <c r="AB37" s="60">
        <v>30</v>
      </c>
      <c r="AC37" s="60"/>
      <c r="AD37" s="61"/>
      <c r="AE37" s="61"/>
      <c r="AF37" s="61"/>
      <c r="AG37" s="61"/>
      <c r="AH37" s="61"/>
      <c r="AI37" s="61"/>
      <c r="AJ37" s="61">
        <f t="shared" si="0"/>
        <v>0</v>
      </c>
      <c r="AK37" s="61"/>
      <c r="AL37" s="62" t="str">
        <f t="shared" si="6"/>
        <v/>
      </c>
      <c r="AM37" s="61">
        <f>RANK(テーブル646115663[[#This Row],[列5]],$AJ$6:$AJ$62,0)</f>
        <v>1</v>
      </c>
      <c r="AN37" s="9"/>
      <c r="AO37" s="72">
        <v>30</v>
      </c>
      <c r="AP37" s="72"/>
      <c r="AQ37" s="73"/>
      <c r="AR37" s="73"/>
      <c r="AS37" s="73"/>
      <c r="AT37" s="73"/>
      <c r="AU37" s="73"/>
      <c r="AV37" s="73"/>
      <c r="AW37" s="73">
        <f t="shared" si="7"/>
        <v>0</v>
      </c>
      <c r="AX37" s="73"/>
      <c r="AY37" s="73" t="str">
        <f t="shared" si="8"/>
        <v/>
      </c>
      <c r="AZ37" s="73">
        <f>RANK(テーブル64647455764[[#This Row],[列5]],$AW$6:$AW$62,0)</f>
        <v>1</v>
      </c>
      <c r="BA37" s="3"/>
      <c r="BB37" s="83">
        <v>30</v>
      </c>
      <c r="BC37" s="83"/>
      <c r="BD37" s="84"/>
      <c r="BE37" s="84"/>
      <c r="BF37" s="84"/>
      <c r="BG37" s="84"/>
      <c r="BH37" s="84"/>
      <c r="BI37" s="84"/>
      <c r="BJ37" s="84">
        <f t="shared" si="1"/>
        <v>0</v>
      </c>
      <c r="BK37" s="84"/>
      <c r="BL37" s="84" t="str">
        <f t="shared" si="9"/>
        <v/>
      </c>
      <c r="BM37" s="84">
        <f>RANK(テーブル6464748505865[[#This Row],[列5]],$BJ$6:$BJ$62,0)</f>
        <v>1</v>
      </c>
      <c r="BN37" s="9"/>
      <c r="BO37" s="94">
        <v>30</v>
      </c>
      <c r="BP37" s="94"/>
      <c r="BQ37" s="95"/>
      <c r="BR37" s="95"/>
      <c r="BS37" s="95"/>
      <c r="BT37" s="95"/>
      <c r="BU37" s="95"/>
      <c r="BV37" s="95"/>
      <c r="BW37" s="95">
        <f t="shared" si="2"/>
        <v>0</v>
      </c>
      <c r="BX37" s="95"/>
      <c r="BY37" s="95" t="str">
        <f t="shared" si="10"/>
        <v/>
      </c>
      <c r="BZ37" s="95">
        <f>RANK(テーブル6464748505865[[#This Row],[列5]],$BJ$6:$BJ$62,0)</f>
        <v>1</v>
      </c>
      <c r="CA37" s="11"/>
      <c r="CB37" s="11"/>
    </row>
    <row r="38" spans="1:81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5"/>
      <c r="J38" s="35">
        <f t="shared" si="3"/>
        <v>0</v>
      </c>
      <c r="K38" s="35"/>
      <c r="L38" s="36" t="str">
        <f t="shared" si="11"/>
        <v/>
      </c>
      <c r="M38" s="35">
        <f>RANK(テーブル595461[[#This Row],[列8]],$J$6:$J$62,0)</f>
        <v>1</v>
      </c>
      <c r="N38" s="9"/>
      <c r="O38" s="47">
        <v>33</v>
      </c>
      <c r="P38" s="47"/>
      <c r="Q38" s="51"/>
      <c r="R38" s="48">
        <v>2</v>
      </c>
      <c r="S38" s="48"/>
      <c r="T38" s="48"/>
      <c r="U38" s="48"/>
      <c r="V38" s="48"/>
      <c r="W38" s="48">
        <f t="shared" si="4"/>
        <v>0</v>
      </c>
      <c r="X38" s="48"/>
      <c r="Y38" s="49" t="str">
        <f t="shared" si="5"/>
        <v/>
      </c>
      <c r="Z38" s="48">
        <f>RANK(テーブル6105562[[#This Row],[列5]],$W$6:$W$62,0)</f>
        <v>1</v>
      </c>
      <c r="AA38" s="9"/>
      <c r="AB38" s="60">
        <v>33</v>
      </c>
      <c r="AC38" s="60"/>
      <c r="AD38" s="64"/>
      <c r="AE38" s="64"/>
      <c r="AF38" s="61"/>
      <c r="AG38" s="61"/>
      <c r="AH38" s="61"/>
      <c r="AI38" s="61"/>
      <c r="AJ38" s="61">
        <f t="shared" si="0"/>
        <v>0</v>
      </c>
      <c r="AK38" s="61"/>
      <c r="AL38" s="62" t="str">
        <f t="shared" si="6"/>
        <v/>
      </c>
      <c r="AM38" s="61">
        <f>RANK(テーブル646115663[[#This Row],[列5]],$AJ$6:$AJ$62,0)</f>
        <v>1</v>
      </c>
      <c r="AN38" s="9"/>
      <c r="AO38" s="72">
        <v>33</v>
      </c>
      <c r="AP38" s="72"/>
      <c r="AQ38" s="75"/>
      <c r="AR38" s="75"/>
      <c r="AS38" s="73"/>
      <c r="AT38" s="73"/>
      <c r="AU38" s="73"/>
      <c r="AV38" s="73"/>
      <c r="AW38" s="73">
        <f t="shared" si="7"/>
        <v>0</v>
      </c>
      <c r="AX38" s="73"/>
      <c r="AY38" s="73" t="str">
        <f t="shared" si="8"/>
        <v/>
      </c>
      <c r="AZ38" s="73">
        <f>RANK(テーブル64647455764[[#This Row],[列5]],$AW$6:$AW$62,0)</f>
        <v>1</v>
      </c>
      <c r="BA38" s="3"/>
      <c r="BB38" s="83">
        <v>33</v>
      </c>
      <c r="BC38" s="83"/>
      <c r="BD38" s="86"/>
      <c r="BE38" s="86"/>
      <c r="BF38" s="84"/>
      <c r="BG38" s="84"/>
      <c r="BH38" s="84"/>
      <c r="BI38" s="84"/>
      <c r="BJ38" s="84">
        <f t="shared" si="1"/>
        <v>0</v>
      </c>
      <c r="BK38" s="84"/>
      <c r="BL38" s="84" t="str">
        <f t="shared" si="9"/>
        <v/>
      </c>
      <c r="BM38" s="84">
        <f>RANK(テーブル6464748505865[[#This Row],[列5]],$BJ$6:$BJ$62,0)</f>
        <v>1</v>
      </c>
      <c r="BN38" s="3"/>
      <c r="BO38" s="94">
        <v>33</v>
      </c>
      <c r="BP38" s="94"/>
      <c r="BQ38" s="97"/>
      <c r="BR38" s="97"/>
      <c r="BS38" s="95"/>
      <c r="BT38" s="95"/>
      <c r="BU38" s="95"/>
      <c r="BV38" s="95"/>
      <c r="BW38" s="95">
        <f t="shared" si="2"/>
        <v>0</v>
      </c>
      <c r="BX38" s="95"/>
      <c r="BY38" s="95" t="str">
        <f t="shared" si="10"/>
        <v/>
      </c>
      <c r="BZ38" s="95">
        <f>RANK(テーブル6464748505865[[#This Row],[列5]],$BJ$6:$BJ$62,0)</f>
        <v>1</v>
      </c>
      <c r="CA38" s="11"/>
      <c r="CB38" s="11"/>
    </row>
    <row r="39" spans="1:81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5"/>
      <c r="J39" s="35">
        <f t="shared" si="3"/>
        <v>0</v>
      </c>
      <c r="K39" s="35"/>
      <c r="L39" s="36" t="str">
        <f t="shared" si="11"/>
        <v/>
      </c>
      <c r="M39" s="35">
        <f>RANK(テーブル595461[[#This Row],[列8]],$J$6:$J$62,0)</f>
        <v>1</v>
      </c>
      <c r="N39" s="29"/>
      <c r="O39" s="47">
        <v>33</v>
      </c>
      <c r="P39" s="47"/>
      <c r="Q39" s="48"/>
      <c r="R39" s="48">
        <v>2</v>
      </c>
      <c r="S39" s="48"/>
      <c r="T39" s="48"/>
      <c r="U39" s="48"/>
      <c r="V39" s="48"/>
      <c r="W39" s="48">
        <f t="shared" si="4"/>
        <v>0</v>
      </c>
      <c r="X39" s="48"/>
      <c r="Y39" s="49" t="str">
        <f t="shared" si="5"/>
        <v/>
      </c>
      <c r="Z39" s="48">
        <f>RANK(テーブル6105562[[#This Row],[列5]],$W$6:$W$62,0)</f>
        <v>1</v>
      </c>
      <c r="AA39" s="9"/>
      <c r="AB39" s="60">
        <v>33</v>
      </c>
      <c r="AC39" s="60"/>
      <c r="AD39" s="61"/>
      <c r="AE39" s="61"/>
      <c r="AF39" s="61"/>
      <c r="AG39" s="61"/>
      <c r="AH39" s="61"/>
      <c r="AI39" s="61"/>
      <c r="AJ39" s="61">
        <f t="shared" si="0"/>
        <v>0</v>
      </c>
      <c r="AK39" s="61"/>
      <c r="AL39" s="62" t="str">
        <f t="shared" si="6"/>
        <v/>
      </c>
      <c r="AM39" s="61">
        <f>RANK(テーブル646115663[[#This Row],[列5]],$AJ$6:$AJ$62,0)</f>
        <v>1</v>
      </c>
      <c r="AN39" s="3"/>
      <c r="AO39" s="72">
        <v>33</v>
      </c>
      <c r="AP39" s="72"/>
      <c r="AQ39" s="73"/>
      <c r="AR39" s="73"/>
      <c r="AS39" s="73"/>
      <c r="AT39" s="73"/>
      <c r="AU39" s="73"/>
      <c r="AV39" s="73"/>
      <c r="AW39" s="73">
        <f t="shared" si="7"/>
        <v>0</v>
      </c>
      <c r="AX39" s="73"/>
      <c r="AY39" s="73" t="str">
        <f t="shared" si="8"/>
        <v/>
      </c>
      <c r="AZ39" s="73">
        <f>RANK(テーブル64647455764[[#This Row],[列5]],$AW$6:$AW$62,0)</f>
        <v>1</v>
      </c>
      <c r="BA39" s="3"/>
      <c r="BB39" s="83">
        <v>33</v>
      </c>
      <c r="BC39" s="83"/>
      <c r="BD39" s="84"/>
      <c r="BE39" s="84"/>
      <c r="BF39" s="84"/>
      <c r="BG39" s="84"/>
      <c r="BH39" s="84"/>
      <c r="BI39" s="84"/>
      <c r="BJ39" s="84">
        <f t="shared" si="1"/>
        <v>0</v>
      </c>
      <c r="BK39" s="84"/>
      <c r="BL39" s="84" t="str">
        <f t="shared" si="9"/>
        <v/>
      </c>
      <c r="BM39" s="84">
        <f>RANK(テーブル6464748505865[[#This Row],[列5]],$BJ$6:$BJ$62,0)</f>
        <v>1</v>
      </c>
      <c r="BN39" s="9"/>
      <c r="BO39" s="94">
        <v>33</v>
      </c>
      <c r="BP39" s="94"/>
      <c r="BQ39" s="95"/>
      <c r="BR39" s="95"/>
      <c r="BS39" s="95"/>
      <c r="BT39" s="95"/>
      <c r="BU39" s="95"/>
      <c r="BV39" s="95"/>
      <c r="BW39" s="95">
        <f t="shared" si="2"/>
        <v>0</v>
      </c>
      <c r="BX39" s="95"/>
      <c r="BY39" s="95" t="str">
        <f t="shared" si="10"/>
        <v/>
      </c>
      <c r="BZ39" s="95">
        <f>RANK(テーブル6464748505865[[#This Row],[列5]],$BJ$6:$BJ$62,0)</f>
        <v>1</v>
      </c>
      <c r="CA39" s="11"/>
      <c r="CB39" s="11"/>
    </row>
    <row r="40" spans="1:81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5"/>
      <c r="J40" s="35">
        <f t="shared" si="3"/>
        <v>0</v>
      </c>
      <c r="K40" s="35"/>
      <c r="L40" s="36" t="str">
        <f t="shared" si="11"/>
        <v/>
      </c>
      <c r="M40" s="35">
        <f>RANK(テーブル595461[[#This Row],[列8]],$J$6:$J$62,0)</f>
        <v>1</v>
      </c>
      <c r="N40" s="9"/>
      <c r="O40" s="47">
        <v>35</v>
      </c>
      <c r="P40" s="47"/>
      <c r="Q40" s="48"/>
      <c r="R40" s="48">
        <v>2</v>
      </c>
      <c r="S40" s="48"/>
      <c r="T40" s="48"/>
      <c r="U40" s="48"/>
      <c r="V40" s="48"/>
      <c r="W40" s="48">
        <f t="shared" si="4"/>
        <v>0</v>
      </c>
      <c r="X40" s="48"/>
      <c r="Y40" s="49" t="str">
        <f t="shared" si="5"/>
        <v/>
      </c>
      <c r="Z40" s="48">
        <f>RANK(テーブル6105562[[#This Row],[列5]],$W$6:$W$62,0)</f>
        <v>1</v>
      </c>
      <c r="AA40" s="9"/>
      <c r="AB40" s="60">
        <v>35</v>
      </c>
      <c r="AC40" s="60"/>
      <c r="AD40" s="61"/>
      <c r="AE40" s="61"/>
      <c r="AF40" s="61"/>
      <c r="AG40" s="61"/>
      <c r="AH40" s="61"/>
      <c r="AI40" s="61"/>
      <c r="AJ40" s="61">
        <f t="shared" si="0"/>
        <v>0</v>
      </c>
      <c r="AK40" s="61"/>
      <c r="AL40" s="62" t="str">
        <f t="shared" si="6"/>
        <v/>
      </c>
      <c r="AM40" s="61">
        <f>RANK(テーブル646115663[[#This Row],[列5]],$AJ$6:$AJ$62,0)</f>
        <v>1</v>
      </c>
      <c r="AN40" s="3"/>
      <c r="AO40" s="72">
        <v>35</v>
      </c>
      <c r="AP40" s="72"/>
      <c r="AQ40" s="73"/>
      <c r="AR40" s="73"/>
      <c r="AS40" s="73"/>
      <c r="AT40" s="73"/>
      <c r="AU40" s="73"/>
      <c r="AV40" s="73"/>
      <c r="AW40" s="73">
        <f t="shared" si="7"/>
        <v>0</v>
      </c>
      <c r="AX40" s="73"/>
      <c r="AY40" s="73" t="str">
        <f t="shared" si="8"/>
        <v/>
      </c>
      <c r="AZ40" s="73">
        <f>RANK(テーブル64647455764[[#This Row],[列5]],$AW$6:$AW$62,0)</f>
        <v>1</v>
      </c>
      <c r="BA40" s="3"/>
      <c r="BB40" s="83">
        <v>35</v>
      </c>
      <c r="BC40" s="83"/>
      <c r="BD40" s="84"/>
      <c r="BE40" s="84"/>
      <c r="BF40" s="84"/>
      <c r="BG40" s="84"/>
      <c r="BH40" s="84"/>
      <c r="BI40" s="84"/>
      <c r="BJ40" s="84">
        <f t="shared" si="1"/>
        <v>0</v>
      </c>
      <c r="BK40" s="84"/>
      <c r="BL40" s="84" t="str">
        <f t="shared" si="9"/>
        <v/>
      </c>
      <c r="BM40" s="84">
        <f>RANK(テーブル6464748505865[[#This Row],[列5]],$BJ$6:$BJ$62,0)</f>
        <v>1</v>
      </c>
      <c r="BN40" s="9"/>
      <c r="BO40" s="94">
        <v>35</v>
      </c>
      <c r="BP40" s="94"/>
      <c r="BQ40" s="95"/>
      <c r="BR40" s="95"/>
      <c r="BS40" s="95"/>
      <c r="BT40" s="95"/>
      <c r="BU40" s="95"/>
      <c r="BV40" s="95"/>
      <c r="BW40" s="95">
        <f t="shared" si="2"/>
        <v>0</v>
      </c>
      <c r="BX40" s="95"/>
      <c r="BY40" s="95" t="str">
        <f t="shared" si="10"/>
        <v/>
      </c>
      <c r="BZ40" s="95">
        <f>RANK(テーブル6464748505865[[#This Row],[列5]],$BJ$6:$BJ$62,0)</f>
        <v>1</v>
      </c>
      <c r="CA40" s="11"/>
      <c r="CB40" s="11"/>
    </row>
    <row r="41" spans="1:81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5"/>
      <c r="J41" s="35">
        <f t="shared" si="3"/>
        <v>0</v>
      </c>
      <c r="K41" s="35"/>
      <c r="L41" s="36" t="str">
        <f t="shared" si="11"/>
        <v/>
      </c>
      <c r="M41" s="35">
        <f>RANK(テーブル595461[[#This Row],[列8]],$J$6:$J$62,0)</f>
        <v>1</v>
      </c>
      <c r="N41" s="3"/>
      <c r="O41" s="47">
        <v>36</v>
      </c>
      <c r="P41" s="47"/>
      <c r="Q41" s="48"/>
      <c r="R41" s="48">
        <v>2</v>
      </c>
      <c r="S41" s="48"/>
      <c r="T41" s="48"/>
      <c r="U41" s="48"/>
      <c r="V41" s="48"/>
      <c r="W41" s="48">
        <f t="shared" si="4"/>
        <v>0</v>
      </c>
      <c r="X41" s="48"/>
      <c r="Y41" s="49" t="str">
        <f t="shared" si="5"/>
        <v/>
      </c>
      <c r="Z41" s="48">
        <f>RANK(テーブル6105562[[#This Row],[列5]],$W$6:$W$62,0)</f>
        <v>1</v>
      </c>
      <c r="AA41" s="3"/>
      <c r="AB41" s="60">
        <v>36</v>
      </c>
      <c r="AC41" s="60"/>
      <c r="AD41" s="61"/>
      <c r="AE41" s="61"/>
      <c r="AF41" s="61"/>
      <c r="AG41" s="61"/>
      <c r="AH41" s="61"/>
      <c r="AI41" s="61"/>
      <c r="AJ41" s="61">
        <f t="shared" si="0"/>
        <v>0</v>
      </c>
      <c r="AK41" s="61"/>
      <c r="AL41" s="62" t="str">
        <f t="shared" si="6"/>
        <v/>
      </c>
      <c r="AM41" s="61">
        <f>RANK(テーブル646115663[[#This Row],[列5]],$AJ$6:$AJ$62,0)</f>
        <v>1</v>
      </c>
      <c r="AN41" s="9"/>
      <c r="AO41" s="72">
        <v>36</v>
      </c>
      <c r="AP41" s="72"/>
      <c r="AQ41" s="73"/>
      <c r="AR41" s="73"/>
      <c r="AS41" s="73"/>
      <c r="AT41" s="73"/>
      <c r="AU41" s="73"/>
      <c r="AV41" s="73"/>
      <c r="AW41" s="73">
        <f t="shared" si="7"/>
        <v>0</v>
      </c>
      <c r="AX41" s="73"/>
      <c r="AY41" s="73" t="str">
        <f t="shared" si="8"/>
        <v/>
      </c>
      <c r="AZ41" s="73">
        <f>RANK(テーブル64647455764[[#This Row],[列5]],$AW$6:$AW$62,0)</f>
        <v>1</v>
      </c>
      <c r="BA41" s="3"/>
      <c r="BB41" s="83">
        <v>36</v>
      </c>
      <c r="BC41" s="83"/>
      <c r="BD41" s="84"/>
      <c r="BE41" s="84"/>
      <c r="BF41" s="84"/>
      <c r="BG41" s="84"/>
      <c r="BH41" s="84"/>
      <c r="BI41" s="84"/>
      <c r="BJ41" s="84">
        <f t="shared" si="1"/>
        <v>0</v>
      </c>
      <c r="BK41" s="84"/>
      <c r="BL41" s="84" t="str">
        <f t="shared" si="9"/>
        <v/>
      </c>
      <c r="BM41" s="84">
        <f>RANK(テーブル6464748505865[[#This Row],[列5]],$BJ$6:$BJ$62,0)</f>
        <v>1</v>
      </c>
      <c r="BN41" s="3"/>
      <c r="BO41" s="94">
        <v>36</v>
      </c>
      <c r="BP41" s="94"/>
      <c r="BQ41" s="95"/>
      <c r="BR41" s="95"/>
      <c r="BS41" s="95"/>
      <c r="BT41" s="95"/>
      <c r="BU41" s="95"/>
      <c r="BV41" s="95"/>
      <c r="BW41" s="95">
        <f t="shared" si="2"/>
        <v>0</v>
      </c>
      <c r="BX41" s="95"/>
      <c r="BY41" s="95" t="str">
        <f t="shared" si="10"/>
        <v/>
      </c>
      <c r="BZ41" s="95">
        <f>RANK(テーブル6464748505865[[#This Row],[列5]],$BJ$6:$BJ$62,0)</f>
        <v>1</v>
      </c>
      <c r="CA41" s="11"/>
      <c r="CB41" s="11"/>
    </row>
    <row r="42" spans="1:81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5"/>
      <c r="J42" s="35">
        <f t="shared" si="3"/>
        <v>0</v>
      </c>
      <c r="K42" s="35"/>
      <c r="L42" s="36" t="str">
        <f t="shared" si="11"/>
        <v/>
      </c>
      <c r="M42" s="35">
        <f>RANK(テーブル595461[[#This Row],[列8]],$J$6:$J$62,0)</f>
        <v>1</v>
      </c>
      <c r="N42" s="3"/>
      <c r="O42" s="47">
        <v>37</v>
      </c>
      <c r="P42" s="47"/>
      <c r="Q42" s="48"/>
      <c r="R42" s="48">
        <v>2</v>
      </c>
      <c r="S42" s="48"/>
      <c r="T42" s="48"/>
      <c r="U42" s="48"/>
      <c r="V42" s="48"/>
      <c r="W42" s="48">
        <f t="shared" si="4"/>
        <v>0</v>
      </c>
      <c r="X42" s="48"/>
      <c r="Y42" s="49" t="str">
        <f t="shared" si="5"/>
        <v/>
      </c>
      <c r="Z42" s="48">
        <f>RANK(テーブル6105562[[#This Row],[列5]],$W$6:$W$62,0)</f>
        <v>1</v>
      </c>
      <c r="AA42" s="9"/>
      <c r="AB42" s="60">
        <v>37</v>
      </c>
      <c r="AC42" s="60"/>
      <c r="AD42" s="61"/>
      <c r="AE42" s="61"/>
      <c r="AF42" s="61"/>
      <c r="AG42" s="61"/>
      <c r="AH42" s="61"/>
      <c r="AI42" s="61"/>
      <c r="AJ42" s="61">
        <f t="shared" si="0"/>
        <v>0</v>
      </c>
      <c r="AK42" s="61"/>
      <c r="AL42" s="62" t="str">
        <f t="shared" si="6"/>
        <v/>
      </c>
      <c r="AM42" s="61">
        <f>RANK(テーブル646115663[[#This Row],[列5]],$AJ$6:$AJ$62,0)</f>
        <v>1</v>
      </c>
      <c r="AN42" s="3"/>
      <c r="AO42" s="72">
        <v>37</v>
      </c>
      <c r="AP42" s="72"/>
      <c r="AQ42" s="73"/>
      <c r="AR42" s="73"/>
      <c r="AS42" s="73"/>
      <c r="AT42" s="73"/>
      <c r="AU42" s="73"/>
      <c r="AV42" s="73"/>
      <c r="AW42" s="73">
        <f t="shared" si="7"/>
        <v>0</v>
      </c>
      <c r="AX42" s="73"/>
      <c r="AY42" s="73" t="str">
        <f t="shared" si="8"/>
        <v/>
      </c>
      <c r="AZ42" s="73">
        <f>RANK(テーブル64647455764[[#This Row],[列5]],$AW$6:$AW$62,0)</f>
        <v>1</v>
      </c>
      <c r="BA42" s="9"/>
      <c r="BB42" s="83">
        <v>37</v>
      </c>
      <c r="BC42" s="83"/>
      <c r="BD42" s="84"/>
      <c r="BE42" s="84"/>
      <c r="BF42" s="84"/>
      <c r="BG42" s="84"/>
      <c r="BH42" s="84"/>
      <c r="BI42" s="84"/>
      <c r="BJ42" s="84">
        <f t="shared" si="1"/>
        <v>0</v>
      </c>
      <c r="BK42" s="84"/>
      <c r="BL42" s="84" t="str">
        <f t="shared" si="9"/>
        <v/>
      </c>
      <c r="BM42" s="84">
        <f>RANK(テーブル6464748505865[[#This Row],[列5]],$BJ$6:$BJ$62,0)</f>
        <v>1</v>
      </c>
      <c r="BN42" s="9"/>
      <c r="BO42" s="94">
        <v>37</v>
      </c>
      <c r="BP42" s="94"/>
      <c r="BQ42" s="95"/>
      <c r="BR42" s="95"/>
      <c r="BS42" s="95"/>
      <c r="BT42" s="95"/>
      <c r="BU42" s="95"/>
      <c r="BV42" s="95"/>
      <c r="BW42" s="95">
        <f t="shared" si="2"/>
        <v>0</v>
      </c>
      <c r="BX42" s="95"/>
      <c r="BY42" s="95" t="str">
        <f t="shared" si="10"/>
        <v/>
      </c>
      <c r="BZ42" s="95">
        <f>RANK(テーブル6464748505865[[#This Row],[列5]],$BJ$6:$BJ$62,0)</f>
        <v>1</v>
      </c>
      <c r="CA42" s="11"/>
      <c r="CB42" s="11"/>
    </row>
    <row r="43" spans="1:81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5"/>
      <c r="J43" s="35">
        <f t="shared" si="3"/>
        <v>0</v>
      </c>
      <c r="K43" s="35"/>
      <c r="L43" s="36" t="str">
        <f t="shared" si="11"/>
        <v/>
      </c>
      <c r="M43" s="35">
        <f>RANK(テーブル595461[[#This Row],[列8]],$J$6:$J$62,0)</f>
        <v>1</v>
      </c>
      <c r="N43" s="9"/>
      <c r="O43" s="47">
        <v>38</v>
      </c>
      <c r="P43" s="47"/>
      <c r="Q43" s="48"/>
      <c r="R43" s="48">
        <v>2</v>
      </c>
      <c r="S43" s="48"/>
      <c r="T43" s="48"/>
      <c r="U43" s="48"/>
      <c r="V43" s="48"/>
      <c r="W43" s="48">
        <f t="shared" si="4"/>
        <v>0</v>
      </c>
      <c r="X43" s="48"/>
      <c r="Y43" s="49" t="str">
        <f t="shared" si="5"/>
        <v/>
      </c>
      <c r="Z43" s="48">
        <f>RANK(テーブル6105562[[#This Row],[列5]],$W$6:$W$62,0)</f>
        <v>1</v>
      </c>
      <c r="AA43" s="9"/>
      <c r="AB43" s="60">
        <v>38</v>
      </c>
      <c r="AC43" s="60"/>
      <c r="AD43" s="61"/>
      <c r="AE43" s="61"/>
      <c r="AF43" s="61"/>
      <c r="AG43" s="61"/>
      <c r="AH43" s="61"/>
      <c r="AI43" s="61"/>
      <c r="AJ43" s="61">
        <f t="shared" si="0"/>
        <v>0</v>
      </c>
      <c r="AK43" s="61"/>
      <c r="AL43" s="62" t="str">
        <f t="shared" si="6"/>
        <v/>
      </c>
      <c r="AM43" s="61">
        <f>RANK(テーブル646115663[[#This Row],[列5]],$AJ$6:$AJ$62,0)</f>
        <v>1</v>
      </c>
      <c r="AN43" s="9"/>
      <c r="AO43" s="72">
        <v>38</v>
      </c>
      <c r="AP43" s="72"/>
      <c r="AQ43" s="73"/>
      <c r="AR43" s="73"/>
      <c r="AS43" s="73"/>
      <c r="AT43" s="73"/>
      <c r="AU43" s="73"/>
      <c r="AV43" s="73"/>
      <c r="AW43" s="73">
        <f t="shared" si="7"/>
        <v>0</v>
      </c>
      <c r="AX43" s="73"/>
      <c r="AY43" s="73" t="str">
        <f t="shared" si="8"/>
        <v/>
      </c>
      <c r="AZ43" s="73">
        <f>RANK(テーブル64647455764[[#This Row],[列5]],$AW$6:$AW$62,0)</f>
        <v>1</v>
      </c>
      <c r="BA43" s="9"/>
      <c r="BB43" s="83">
        <v>38</v>
      </c>
      <c r="BC43" s="83"/>
      <c r="BD43" s="84"/>
      <c r="BE43" s="84"/>
      <c r="BF43" s="84"/>
      <c r="BG43" s="84"/>
      <c r="BH43" s="84"/>
      <c r="BI43" s="84"/>
      <c r="BJ43" s="84">
        <f t="shared" si="1"/>
        <v>0</v>
      </c>
      <c r="BK43" s="84"/>
      <c r="BL43" s="84" t="str">
        <f t="shared" si="9"/>
        <v/>
      </c>
      <c r="BM43" s="84">
        <f>RANK(テーブル6464748505865[[#This Row],[列5]],$BJ$6:$BJ$62,0)</f>
        <v>1</v>
      </c>
      <c r="BN43" s="9"/>
      <c r="BO43" s="94">
        <v>38</v>
      </c>
      <c r="BP43" s="94"/>
      <c r="BQ43" s="95"/>
      <c r="BR43" s="95"/>
      <c r="BS43" s="95"/>
      <c r="BT43" s="95"/>
      <c r="BU43" s="95"/>
      <c r="BV43" s="95"/>
      <c r="BW43" s="95">
        <f t="shared" si="2"/>
        <v>0</v>
      </c>
      <c r="BX43" s="95"/>
      <c r="BY43" s="95" t="str">
        <f t="shared" si="10"/>
        <v/>
      </c>
      <c r="BZ43" s="95">
        <f>RANK(テーブル6464748505865[[#This Row],[列5]],$BJ$6:$BJ$62,0)</f>
        <v>1</v>
      </c>
      <c r="CA43" s="11"/>
      <c r="CB43" s="11"/>
    </row>
    <row r="44" spans="1:81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5"/>
      <c r="J44" s="35">
        <f t="shared" si="3"/>
        <v>0</v>
      </c>
      <c r="K44" s="35"/>
      <c r="L44" s="36" t="str">
        <f t="shared" si="11"/>
        <v/>
      </c>
      <c r="M44" s="35">
        <f>RANK(テーブル595461[[#This Row],[列8]],$J$6:$J$62,0)</f>
        <v>1</v>
      </c>
      <c r="N44" s="9"/>
      <c r="O44" s="47">
        <v>39</v>
      </c>
      <c r="P44" s="47"/>
      <c r="Q44" s="50"/>
      <c r="R44" s="48">
        <v>2</v>
      </c>
      <c r="S44" s="48"/>
      <c r="T44" s="48"/>
      <c r="U44" s="48"/>
      <c r="V44" s="48"/>
      <c r="W44" s="48">
        <f t="shared" si="4"/>
        <v>0</v>
      </c>
      <c r="X44" s="48"/>
      <c r="Y44" s="49" t="str">
        <f t="shared" si="5"/>
        <v/>
      </c>
      <c r="Z44" s="48">
        <f>RANK(テーブル6105562[[#This Row],[列5]],$W$6:$W$62,0)</f>
        <v>1</v>
      </c>
      <c r="AA44" s="3"/>
      <c r="AB44" s="60">
        <v>39</v>
      </c>
      <c r="AC44" s="60"/>
      <c r="AD44" s="63"/>
      <c r="AE44" s="63"/>
      <c r="AF44" s="61"/>
      <c r="AG44" s="61"/>
      <c r="AH44" s="61"/>
      <c r="AI44" s="61"/>
      <c r="AJ44" s="61">
        <f t="shared" si="0"/>
        <v>0</v>
      </c>
      <c r="AK44" s="61"/>
      <c r="AL44" s="62" t="str">
        <f t="shared" si="6"/>
        <v/>
      </c>
      <c r="AM44" s="61">
        <f>RANK(テーブル646115663[[#This Row],[列5]],$AJ$6:$AJ$62,0)</f>
        <v>1</v>
      </c>
      <c r="AN44" s="9"/>
      <c r="AO44" s="72">
        <v>39</v>
      </c>
      <c r="AP44" s="72"/>
      <c r="AQ44" s="74"/>
      <c r="AR44" s="74"/>
      <c r="AS44" s="73"/>
      <c r="AT44" s="73"/>
      <c r="AU44" s="73"/>
      <c r="AV44" s="73"/>
      <c r="AW44" s="73">
        <f t="shared" si="7"/>
        <v>0</v>
      </c>
      <c r="AX44" s="73"/>
      <c r="AY44" s="73" t="str">
        <f t="shared" si="8"/>
        <v/>
      </c>
      <c r="AZ44" s="73">
        <f>RANK(テーブル64647455764[[#This Row],[列5]],$AW$6:$AW$62,0)</f>
        <v>1</v>
      </c>
      <c r="BA44" s="9"/>
      <c r="BB44" s="83">
        <v>39</v>
      </c>
      <c r="BC44" s="83"/>
      <c r="BD44" s="85"/>
      <c r="BE44" s="85"/>
      <c r="BF44" s="84"/>
      <c r="BG44" s="84"/>
      <c r="BH44" s="84"/>
      <c r="BI44" s="84"/>
      <c r="BJ44" s="84">
        <f t="shared" si="1"/>
        <v>0</v>
      </c>
      <c r="BK44" s="84"/>
      <c r="BL44" s="84" t="str">
        <f t="shared" si="9"/>
        <v/>
      </c>
      <c r="BM44" s="84">
        <f>RANK(テーブル6464748505865[[#This Row],[列5]],$BJ$6:$BJ$62,0)</f>
        <v>1</v>
      </c>
      <c r="BN44" s="9"/>
      <c r="BO44" s="94">
        <v>39</v>
      </c>
      <c r="BP44" s="94"/>
      <c r="BQ44" s="96"/>
      <c r="BR44" s="96"/>
      <c r="BS44" s="95"/>
      <c r="BT44" s="95"/>
      <c r="BU44" s="95"/>
      <c r="BV44" s="95"/>
      <c r="BW44" s="95">
        <f t="shared" si="2"/>
        <v>0</v>
      </c>
      <c r="BX44" s="95"/>
      <c r="BY44" s="95" t="str">
        <f t="shared" si="10"/>
        <v/>
      </c>
      <c r="BZ44" s="95">
        <f>RANK(テーブル6464748505865[[#This Row],[列5]],$BJ$6:$BJ$62,0)</f>
        <v>1</v>
      </c>
      <c r="CA44" s="11"/>
      <c r="CB44" s="11"/>
    </row>
    <row r="45" spans="1:81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5"/>
      <c r="J45" s="35">
        <f t="shared" si="3"/>
        <v>0</v>
      </c>
      <c r="K45" s="35"/>
      <c r="L45" s="36" t="str">
        <f t="shared" si="11"/>
        <v/>
      </c>
      <c r="M45" s="35">
        <f>RANK(テーブル595461[[#This Row],[列8]],$J$6:$J$62,0)</f>
        <v>1</v>
      </c>
      <c r="N45" s="9"/>
      <c r="O45" s="47">
        <v>40</v>
      </c>
      <c r="P45" s="47"/>
      <c r="Q45" s="48"/>
      <c r="R45" s="48">
        <v>2</v>
      </c>
      <c r="S45" s="48"/>
      <c r="T45" s="48"/>
      <c r="U45" s="48"/>
      <c r="V45" s="48"/>
      <c r="W45" s="48">
        <f t="shared" si="4"/>
        <v>0</v>
      </c>
      <c r="X45" s="48"/>
      <c r="Y45" s="49" t="str">
        <f t="shared" si="5"/>
        <v/>
      </c>
      <c r="Z45" s="48">
        <f>RANK(テーブル6105562[[#This Row],[列5]],$W$6:$W$62,0)</f>
        <v>1</v>
      </c>
      <c r="AA45" s="9"/>
      <c r="AB45" s="60">
        <v>40</v>
      </c>
      <c r="AC45" s="60"/>
      <c r="AD45" s="61"/>
      <c r="AE45" s="61"/>
      <c r="AF45" s="61"/>
      <c r="AG45" s="61"/>
      <c r="AH45" s="61"/>
      <c r="AI45" s="61"/>
      <c r="AJ45" s="61">
        <f t="shared" si="0"/>
        <v>0</v>
      </c>
      <c r="AK45" s="61"/>
      <c r="AL45" s="62" t="str">
        <f t="shared" si="6"/>
        <v/>
      </c>
      <c r="AM45" s="61">
        <f>RANK(テーブル646115663[[#This Row],[列5]],$AJ$6:$AJ$62,0)</f>
        <v>1</v>
      </c>
      <c r="AN45" s="9"/>
      <c r="AO45" s="72">
        <v>40</v>
      </c>
      <c r="AP45" s="72"/>
      <c r="AQ45" s="73"/>
      <c r="AR45" s="73"/>
      <c r="AS45" s="73"/>
      <c r="AT45" s="73"/>
      <c r="AU45" s="73"/>
      <c r="AV45" s="73"/>
      <c r="AW45" s="73">
        <f t="shared" si="7"/>
        <v>0</v>
      </c>
      <c r="AX45" s="73"/>
      <c r="AY45" s="73" t="str">
        <f t="shared" si="8"/>
        <v/>
      </c>
      <c r="AZ45" s="73">
        <f>RANK(テーブル64647455764[[#This Row],[列5]],$AW$6:$AW$62,0)</f>
        <v>1</v>
      </c>
      <c r="BA45" s="3"/>
      <c r="BB45" s="83">
        <v>40</v>
      </c>
      <c r="BC45" s="83"/>
      <c r="BD45" s="84"/>
      <c r="BE45" s="84"/>
      <c r="BF45" s="84"/>
      <c r="BG45" s="84"/>
      <c r="BH45" s="84"/>
      <c r="BI45" s="84"/>
      <c r="BJ45" s="84">
        <f t="shared" si="1"/>
        <v>0</v>
      </c>
      <c r="BK45" s="84"/>
      <c r="BL45" s="84" t="str">
        <f t="shared" si="9"/>
        <v/>
      </c>
      <c r="BM45" s="84">
        <f>RANK(テーブル6464748505865[[#This Row],[列5]],$BJ$6:$BJ$62,0)</f>
        <v>1</v>
      </c>
      <c r="BN45" s="3"/>
      <c r="BO45" s="94">
        <v>40</v>
      </c>
      <c r="BP45" s="94"/>
      <c r="BQ45" s="95"/>
      <c r="BR45" s="95"/>
      <c r="BS45" s="95"/>
      <c r="BT45" s="95"/>
      <c r="BU45" s="95"/>
      <c r="BV45" s="95"/>
      <c r="BW45" s="95">
        <f t="shared" si="2"/>
        <v>0</v>
      </c>
      <c r="BX45" s="95"/>
      <c r="BY45" s="95" t="str">
        <f t="shared" si="10"/>
        <v/>
      </c>
      <c r="BZ45" s="95">
        <f>RANK(テーブル6464748505865[[#This Row],[列5]],$BJ$6:$BJ$62,0)</f>
        <v>1</v>
      </c>
      <c r="CA45" s="11"/>
      <c r="CB45" s="11"/>
    </row>
    <row r="46" spans="1:81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5"/>
      <c r="J46" s="35">
        <f t="shared" si="3"/>
        <v>0</v>
      </c>
      <c r="K46" s="35"/>
      <c r="L46" s="36" t="str">
        <f t="shared" si="11"/>
        <v/>
      </c>
      <c r="M46" s="35">
        <f>RANK(テーブル595461[[#This Row],[列8]],$J$6:$J$62,0)</f>
        <v>1</v>
      </c>
      <c r="N46" s="9"/>
      <c r="O46" s="47">
        <v>41</v>
      </c>
      <c r="P46" s="47"/>
      <c r="Q46" s="48"/>
      <c r="R46" s="48">
        <v>2</v>
      </c>
      <c r="S46" s="48"/>
      <c r="T46" s="48"/>
      <c r="U46" s="48"/>
      <c r="V46" s="48"/>
      <c r="W46" s="48">
        <f t="shared" si="4"/>
        <v>0</v>
      </c>
      <c r="X46" s="48"/>
      <c r="Y46" s="49" t="str">
        <f t="shared" si="5"/>
        <v/>
      </c>
      <c r="Z46" s="48">
        <f>RANK(テーブル6105562[[#This Row],[列5]],$W$6:$W$62,0)</f>
        <v>1</v>
      </c>
      <c r="AA46" s="9"/>
      <c r="AB46" s="60">
        <v>40</v>
      </c>
      <c r="AC46" s="60"/>
      <c r="AD46" s="61"/>
      <c r="AE46" s="61"/>
      <c r="AF46" s="61"/>
      <c r="AG46" s="61"/>
      <c r="AH46" s="61"/>
      <c r="AI46" s="61"/>
      <c r="AJ46" s="61">
        <f t="shared" si="0"/>
        <v>0</v>
      </c>
      <c r="AK46" s="61"/>
      <c r="AL46" s="62" t="str">
        <f t="shared" si="6"/>
        <v/>
      </c>
      <c r="AM46" s="61">
        <f>RANK(テーブル646115663[[#This Row],[列5]],$AJ$6:$AJ$62,0)</f>
        <v>1</v>
      </c>
      <c r="AN46" s="3"/>
      <c r="AO46" s="72">
        <v>40</v>
      </c>
      <c r="AP46" s="72"/>
      <c r="AQ46" s="73"/>
      <c r="AR46" s="73"/>
      <c r="AS46" s="73"/>
      <c r="AT46" s="73"/>
      <c r="AU46" s="73"/>
      <c r="AV46" s="73"/>
      <c r="AW46" s="73">
        <f t="shared" si="7"/>
        <v>0</v>
      </c>
      <c r="AX46" s="73"/>
      <c r="AY46" s="73" t="str">
        <f t="shared" si="8"/>
        <v/>
      </c>
      <c r="AZ46" s="73">
        <f>RANK(テーブル64647455764[[#This Row],[列5]],$AW$6:$AW$62,0)</f>
        <v>1</v>
      </c>
      <c r="BA46" s="9"/>
      <c r="BB46" s="83">
        <v>40</v>
      </c>
      <c r="BC46" s="83"/>
      <c r="BD46" s="84"/>
      <c r="BE46" s="84"/>
      <c r="BF46" s="84"/>
      <c r="BG46" s="84"/>
      <c r="BH46" s="84"/>
      <c r="BI46" s="84"/>
      <c r="BJ46" s="84">
        <f t="shared" si="1"/>
        <v>0</v>
      </c>
      <c r="BK46" s="84"/>
      <c r="BL46" s="84" t="str">
        <f t="shared" si="9"/>
        <v/>
      </c>
      <c r="BM46" s="84">
        <f>RANK(テーブル6464748505865[[#This Row],[列5]],$BJ$6:$BJ$62,0)</f>
        <v>1</v>
      </c>
      <c r="BN46" s="9"/>
      <c r="BO46" s="94">
        <v>40</v>
      </c>
      <c r="BP46" s="94"/>
      <c r="BQ46" s="95"/>
      <c r="BR46" s="95"/>
      <c r="BS46" s="95"/>
      <c r="BT46" s="95"/>
      <c r="BU46" s="95"/>
      <c r="BV46" s="95"/>
      <c r="BW46" s="95">
        <f t="shared" si="2"/>
        <v>0</v>
      </c>
      <c r="BX46" s="95"/>
      <c r="BY46" s="95" t="str">
        <f t="shared" si="10"/>
        <v/>
      </c>
      <c r="BZ46" s="95">
        <f>RANK(テーブル6464748505865[[#This Row],[列5]],$BJ$6:$BJ$62,0)</f>
        <v>1</v>
      </c>
      <c r="CA46" s="11"/>
      <c r="CB46" s="11"/>
    </row>
    <row r="47" spans="1:81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5"/>
      <c r="J47" s="35">
        <f t="shared" si="3"/>
        <v>0</v>
      </c>
      <c r="K47" s="35"/>
      <c r="L47" s="36" t="str">
        <f t="shared" si="11"/>
        <v/>
      </c>
      <c r="M47" s="35">
        <f>RANK(テーブル595461[[#This Row],[列8]],$J$6:$J$62,0)</f>
        <v>1</v>
      </c>
      <c r="N47" s="29"/>
      <c r="O47" s="47">
        <v>42</v>
      </c>
      <c r="P47" s="47"/>
      <c r="Q47" s="48"/>
      <c r="R47" s="48">
        <v>2</v>
      </c>
      <c r="S47" s="48"/>
      <c r="T47" s="48"/>
      <c r="U47" s="48"/>
      <c r="V47" s="48"/>
      <c r="W47" s="48">
        <f t="shared" si="4"/>
        <v>0</v>
      </c>
      <c r="X47" s="48"/>
      <c r="Y47" s="49" t="str">
        <f t="shared" si="5"/>
        <v/>
      </c>
      <c r="Z47" s="48">
        <f>RANK(テーブル6105562[[#This Row],[列5]],$W$6:$W$62,0)</f>
        <v>1</v>
      </c>
      <c r="AA47" s="9"/>
      <c r="AB47" s="60">
        <v>42</v>
      </c>
      <c r="AC47" s="60"/>
      <c r="AD47" s="61"/>
      <c r="AE47" s="61"/>
      <c r="AF47" s="61"/>
      <c r="AG47" s="61"/>
      <c r="AH47" s="61"/>
      <c r="AI47" s="61"/>
      <c r="AJ47" s="61">
        <f t="shared" si="0"/>
        <v>0</v>
      </c>
      <c r="AK47" s="61"/>
      <c r="AL47" s="62" t="str">
        <f t="shared" si="6"/>
        <v/>
      </c>
      <c r="AM47" s="61">
        <f>RANK(テーブル646115663[[#This Row],[列5]],$AJ$6:$AJ$62,0)</f>
        <v>1</v>
      </c>
      <c r="AN47" s="9"/>
      <c r="AO47" s="72">
        <v>42</v>
      </c>
      <c r="AP47" s="72"/>
      <c r="AQ47" s="73"/>
      <c r="AR47" s="73"/>
      <c r="AS47" s="73"/>
      <c r="AT47" s="73"/>
      <c r="AU47" s="73"/>
      <c r="AV47" s="73"/>
      <c r="AW47" s="73">
        <f t="shared" si="7"/>
        <v>0</v>
      </c>
      <c r="AX47" s="73"/>
      <c r="AY47" s="73" t="str">
        <f t="shared" si="8"/>
        <v/>
      </c>
      <c r="AZ47" s="73">
        <f>RANK(テーブル64647455764[[#This Row],[列5]],$AW$6:$AW$62,0)</f>
        <v>1</v>
      </c>
      <c r="BA47" s="9"/>
      <c r="BB47" s="83">
        <v>42</v>
      </c>
      <c r="BC47" s="83"/>
      <c r="BD47" s="84"/>
      <c r="BE47" s="84"/>
      <c r="BF47" s="84"/>
      <c r="BG47" s="84"/>
      <c r="BH47" s="84"/>
      <c r="BI47" s="84"/>
      <c r="BJ47" s="84">
        <f t="shared" si="1"/>
        <v>0</v>
      </c>
      <c r="BK47" s="84"/>
      <c r="BL47" s="84" t="str">
        <f t="shared" si="9"/>
        <v/>
      </c>
      <c r="BM47" s="84">
        <f>RANK(テーブル6464748505865[[#This Row],[列5]],$BJ$6:$BJ$62,0)</f>
        <v>1</v>
      </c>
      <c r="BN47" s="9"/>
      <c r="BO47" s="94">
        <v>42</v>
      </c>
      <c r="BP47" s="94"/>
      <c r="BQ47" s="95"/>
      <c r="BR47" s="95"/>
      <c r="BS47" s="95"/>
      <c r="BT47" s="95"/>
      <c r="BU47" s="95"/>
      <c r="BV47" s="95"/>
      <c r="BW47" s="95">
        <f t="shared" si="2"/>
        <v>0</v>
      </c>
      <c r="BX47" s="95"/>
      <c r="BY47" s="95" t="str">
        <f t="shared" si="10"/>
        <v/>
      </c>
      <c r="BZ47" s="95">
        <f>RANK(テーブル6464748505865[[#This Row],[列5]],$BJ$6:$BJ$62,0)</f>
        <v>1</v>
      </c>
      <c r="CA47" s="11"/>
      <c r="CB47" s="11"/>
    </row>
    <row r="48" spans="1:81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5"/>
      <c r="J48" s="35">
        <f t="shared" si="3"/>
        <v>0</v>
      </c>
      <c r="K48" s="35"/>
      <c r="L48" s="36" t="str">
        <f t="shared" si="11"/>
        <v/>
      </c>
      <c r="M48" s="35">
        <f>RANK(テーブル595461[[#This Row],[列8]],$J$6:$J$62,0)</f>
        <v>1</v>
      </c>
      <c r="N48" s="29"/>
      <c r="O48" s="47">
        <v>43</v>
      </c>
      <c r="P48" s="47"/>
      <c r="Q48" s="48"/>
      <c r="R48" s="48">
        <v>2</v>
      </c>
      <c r="S48" s="48"/>
      <c r="T48" s="48"/>
      <c r="U48" s="48"/>
      <c r="V48" s="48"/>
      <c r="W48" s="48">
        <f t="shared" si="4"/>
        <v>0</v>
      </c>
      <c r="X48" s="48"/>
      <c r="Y48" s="49" t="str">
        <f t="shared" si="5"/>
        <v/>
      </c>
      <c r="Z48" s="48">
        <f>RANK(テーブル6105562[[#This Row],[列5]],$W$6:$W$62,0)</f>
        <v>1</v>
      </c>
      <c r="AA48" s="3"/>
      <c r="AB48" s="60">
        <v>43</v>
      </c>
      <c r="AC48" s="60"/>
      <c r="AD48" s="61"/>
      <c r="AE48" s="61"/>
      <c r="AF48" s="61"/>
      <c r="AG48" s="61"/>
      <c r="AH48" s="61"/>
      <c r="AI48" s="61"/>
      <c r="AJ48" s="61">
        <f t="shared" si="0"/>
        <v>0</v>
      </c>
      <c r="AK48" s="61"/>
      <c r="AL48" s="62" t="str">
        <f t="shared" si="6"/>
        <v/>
      </c>
      <c r="AM48" s="61">
        <f>RANK(テーブル646115663[[#This Row],[列5]],$AJ$6:$AJ$62,0)</f>
        <v>1</v>
      </c>
      <c r="AN48" s="9"/>
      <c r="AO48" s="72">
        <v>43</v>
      </c>
      <c r="AP48" s="72"/>
      <c r="AQ48" s="73"/>
      <c r="AR48" s="73"/>
      <c r="AS48" s="73"/>
      <c r="AT48" s="73"/>
      <c r="AU48" s="73"/>
      <c r="AV48" s="73"/>
      <c r="AW48" s="73">
        <f t="shared" si="7"/>
        <v>0</v>
      </c>
      <c r="AX48" s="73"/>
      <c r="AY48" s="73" t="str">
        <f t="shared" si="8"/>
        <v/>
      </c>
      <c r="AZ48" s="73">
        <f>RANK(テーブル64647455764[[#This Row],[列5]],$AW$6:$AW$62,0)</f>
        <v>1</v>
      </c>
      <c r="BA48" s="3"/>
      <c r="BB48" s="83">
        <v>43</v>
      </c>
      <c r="BC48" s="83"/>
      <c r="BD48" s="84"/>
      <c r="BE48" s="84"/>
      <c r="BF48" s="84"/>
      <c r="BG48" s="84"/>
      <c r="BH48" s="84"/>
      <c r="BI48" s="84"/>
      <c r="BJ48" s="84">
        <f t="shared" si="1"/>
        <v>0</v>
      </c>
      <c r="BK48" s="84"/>
      <c r="BL48" s="84" t="str">
        <f t="shared" si="9"/>
        <v/>
      </c>
      <c r="BM48" s="84">
        <f>RANK(テーブル6464748505865[[#This Row],[列5]],$BJ$6:$BJ$62,0)</f>
        <v>1</v>
      </c>
      <c r="BN48" s="9"/>
      <c r="BO48" s="94">
        <v>43</v>
      </c>
      <c r="BP48" s="94"/>
      <c r="BQ48" s="95"/>
      <c r="BR48" s="95"/>
      <c r="BS48" s="95"/>
      <c r="BT48" s="95"/>
      <c r="BU48" s="95"/>
      <c r="BV48" s="95"/>
      <c r="BW48" s="95">
        <f t="shared" si="2"/>
        <v>0</v>
      </c>
      <c r="BX48" s="95"/>
      <c r="BY48" s="95" t="str">
        <f t="shared" si="10"/>
        <v/>
      </c>
      <c r="BZ48" s="95">
        <f>RANK(テーブル6464748505865[[#This Row],[列5]],$BJ$6:$BJ$62,0)</f>
        <v>1</v>
      </c>
      <c r="CA48" s="11"/>
      <c r="CB48" s="11"/>
    </row>
    <row r="49" spans="1:80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5"/>
      <c r="J49" s="35">
        <f t="shared" si="3"/>
        <v>0</v>
      </c>
      <c r="K49" s="35"/>
      <c r="L49" s="36" t="str">
        <f t="shared" si="11"/>
        <v/>
      </c>
      <c r="M49" s="35">
        <f>RANK(テーブル595461[[#This Row],[列8]],$J$6:$J$62,0)</f>
        <v>1</v>
      </c>
      <c r="N49" s="29"/>
      <c r="O49" s="47">
        <v>44</v>
      </c>
      <c r="P49" s="47"/>
      <c r="Q49" s="48"/>
      <c r="R49" s="48">
        <v>2</v>
      </c>
      <c r="S49" s="48"/>
      <c r="T49" s="48"/>
      <c r="U49" s="48"/>
      <c r="V49" s="48"/>
      <c r="W49" s="48">
        <f t="shared" si="4"/>
        <v>0</v>
      </c>
      <c r="X49" s="48"/>
      <c r="Y49" s="49" t="str">
        <f t="shared" si="5"/>
        <v/>
      </c>
      <c r="Z49" s="48">
        <f>RANK(テーブル6105562[[#This Row],[列5]],$W$6:$W$62,0)</f>
        <v>1</v>
      </c>
      <c r="AA49" s="9"/>
      <c r="AB49" s="60">
        <v>44</v>
      </c>
      <c r="AC49" s="60"/>
      <c r="AD49" s="61"/>
      <c r="AE49" s="61"/>
      <c r="AF49" s="61"/>
      <c r="AG49" s="61"/>
      <c r="AH49" s="61"/>
      <c r="AI49" s="61"/>
      <c r="AJ49" s="61">
        <f t="shared" si="0"/>
        <v>0</v>
      </c>
      <c r="AK49" s="61"/>
      <c r="AL49" s="62" t="str">
        <f t="shared" si="6"/>
        <v/>
      </c>
      <c r="AM49" s="61">
        <f>RANK(テーブル646115663[[#This Row],[列5]],$AJ$6:$AJ$62,0)</f>
        <v>1</v>
      </c>
      <c r="AN49" s="9"/>
      <c r="AO49" s="72">
        <v>44</v>
      </c>
      <c r="AP49" s="72"/>
      <c r="AQ49" s="73"/>
      <c r="AR49" s="73"/>
      <c r="AS49" s="73"/>
      <c r="AT49" s="73"/>
      <c r="AU49" s="73"/>
      <c r="AV49" s="73"/>
      <c r="AW49" s="73">
        <f t="shared" si="7"/>
        <v>0</v>
      </c>
      <c r="AX49" s="73"/>
      <c r="AY49" s="73" t="str">
        <f t="shared" si="8"/>
        <v/>
      </c>
      <c r="AZ49" s="73">
        <f>RANK(テーブル64647455764[[#This Row],[列5]],$AW$6:$AW$62,0)</f>
        <v>1</v>
      </c>
      <c r="BA49" s="3"/>
      <c r="BB49" s="83">
        <v>44</v>
      </c>
      <c r="BC49" s="83"/>
      <c r="BD49" s="84"/>
      <c r="BE49" s="84"/>
      <c r="BF49" s="84"/>
      <c r="BG49" s="84"/>
      <c r="BH49" s="84"/>
      <c r="BI49" s="84"/>
      <c r="BJ49" s="84">
        <f t="shared" si="1"/>
        <v>0</v>
      </c>
      <c r="BK49" s="84"/>
      <c r="BL49" s="84" t="str">
        <f t="shared" si="9"/>
        <v/>
      </c>
      <c r="BM49" s="84">
        <f>RANK(テーブル6464748505865[[#This Row],[列5]],$BJ$6:$BJ$62,0)</f>
        <v>1</v>
      </c>
      <c r="BN49" s="3"/>
      <c r="BO49" s="94">
        <v>44</v>
      </c>
      <c r="BP49" s="94"/>
      <c r="BQ49" s="95"/>
      <c r="BR49" s="95"/>
      <c r="BS49" s="95"/>
      <c r="BT49" s="95"/>
      <c r="BU49" s="95"/>
      <c r="BV49" s="95"/>
      <c r="BW49" s="95">
        <f t="shared" si="2"/>
        <v>0</v>
      </c>
      <c r="BX49" s="95"/>
      <c r="BY49" s="95" t="str">
        <f t="shared" si="10"/>
        <v/>
      </c>
      <c r="BZ49" s="95">
        <f>RANK(テーブル6464748505865[[#This Row],[列5]],$BJ$6:$BJ$62,0)</f>
        <v>1</v>
      </c>
      <c r="CA49" s="11"/>
      <c r="CB49" s="11"/>
    </row>
    <row r="50" spans="1:80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5"/>
      <c r="J50" s="35">
        <f t="shared" si="3"/>
        <v>0</v>
      </c>
      <c r="K50" s="35"/>
      <c r="L50" s="36" t="str">
        <f t="shared" si="11"/>
        <v/>
      </c>
      <c r="M50" s="35">
        <f>RANK(テーブル595461[[#This Row],[列8]],$J$6:$J$62,0)</f>
        <v>1</v>
      </c>
      <c r="N50" s="29"/>
      <c r="O50" s="47">
        <v>45</v>
      </c>
      <c r="P50" s="47"/>
      <c r="Q50" s="48"/>
      <c r="R50" s="48">
        <v>2</v>
      </c>
      <c r="S50" s="48"/>
      <c r="T50" s="48"/>
      <c r="U50" s="48"/>
      <c r="V50" s="48"/>
      <c r="W50" s="48">
        <f t="shared" si="4"/>
        <v>0</v>
      </c>
      <c r="X50" s="48"/>
      <c r="Y50" s="49" t="str">
        <f t="shared" si="5"/>
        <v/>
      </c>
      <c r="Z50" s="48">
        <f>RANK(テーブル6105562[[#This Row],[列5]],$W$6:$W$62,0)</f>
        <v>1</v>
      </c>
      <c r="AA50" s="9"/>
      <c r="AB50" s="60">
        <v>44</v>
      </c>
      <c r="AC50" s="60"/>
      <c r="AD50" s="61"/>
      <c r="AE50" s="61"/>
      <c r="AF50" s="61"/>
      <c r="AG50" s="61"/>
      <c r="AH50" s="61"/>
      <c r="AI50" s="61"/>
      <c r="AJ50" s="61">
        <f t="shared" si="0"/>
        <v>0</v>
      </c>
      <c r="AK50" s="61"/>
      <c r="AL50" s="62" t="str">
        <f t="shared" si="6"/>
        <v/>
      </c>
      <c r="AM50" s="61">
        <f>RANK(テーブル646115663[[#This Row],[列5]],$AJ$6:$AJ$62,0)</f>
        <v>1</v>
      </c>
      <c r="AN50" s="9"/>
      <c r="AO50" s="72">
        <v>44</v>
      </c>
      <c r="AP50" s="72"/>
      <c r="AQ50" s="73"/>
      <c r="AR50" s="73"/>
      <c r="AS50" s="73"/>
      <c r="AT50" s="73"/>
      <c r="AU50" s="73"/>
      <c r="AV50" s="73"/>
      <c r="AW50" s="73">
        <f t="shared" si="7"/>
        <v>0</v>
      </c>
      <c r="AX50" s="73"/>
      <c r="AY50" s="73" t="str">
        <f t="shared" si="8"/>
        <v/>
      </c>
      <c r="AZ50" s="73">
        <f>RANK(テーブル64647455764[[#This Row],[列5]],$AW$6:$AW$62,0)</f>
        <v>1</v>
      </c>
      <c r="BA50" s="9"/>
      <c r="BB50" s="83">
        <v>44</v>
      </c>
      <c r="BC50" s="83"/>
      <c r="BD50" s="84"/>
      <c r="BE50" s="84"/>
      <c r="BF50" s="84"/>
      <c r="BG50" s="84"/>
      <c r="BH50" s="84"/>
      <c r="BI50" s="84"/>
      <c r="BJ50" s="84">
        <f t="shared" si="1"/>
        <v>0</v>
      </c>
      <c r="BK50" s="84"/>
      <c r="BL50" s="84" t="str">
        <f t="shared" si="9"/>
        <v/>
      </c>
      <c r="BM50" s="84">
        <f>RANK(テーブル6464748505865[[#This Row],[列5]],$BJ$6:$BJ$62,0)</f>
        <v>1</v>
      </c>
      <c r="BN50" s="2"/>
      <c r="BO50" s="94">
        <v>44</v>
      </c>
      <c r="BP50" s="94"/>
      <c r="BQ50" s="95"/>
      <c r="BR50" s="95"/>
      <c r="BS50" s="95"/>
      <c r="BT50" s="95"/>
      <c r="BU50" s="95"/>
      <c r="BV50" s="95"/>
      <c r="BW50" s="95">
        <f t="shared" si="2"/>
        <v>0</v>
      </c>
      <c r="BX50" s="95"/>
      <c r="BY50" s="95" t="str">
        <f t="shared" si="10"/>
        <v/>
      </c>
      <c r="BZ50" s="95">
        <f>RANK(テーブル6464748505865[[#This Row],[列5]],$BJ$6:$BJ$62,0)</f>
        <v>1</v>
      </c>
      <c r="CA50" s="11"/>
      <c r="CB50" s="11"/>
    </row>
    <row r="51" spans="1:80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5"/>
      <c r="J51" s="35">
        <f t="shared" si="3"/>
        <v>0</v>
      </c>
      <c r="K51" s="35"/>
      <c r="L51" s="36" t="str">
        <f t="shared" si="11"/>
        <v/>
      </c>
      <c r="M51" s="35">
        <f>RANK(テーブル595461[[#This Row],[列8]],$J$6:$J$62,0)</f>
        <v>1</v>
      </c>
      <c r="N51" s="29"/>
      <c r="O51" s="47">
        <v>46</v>
      </c>
      <c r="P51" s="47"/>
      <c r="Q51" s="51"/>
      <c r="R51" s="48">
        <v>2</v>
      </c>
      <c r="S51" s="48"/>
      <c r="T51" s="48"/>
      <c r="U51" s="48"/>
      <c r="V51" s="48"/>
      <c r="W51" s="48">
        <f t="shared" si="4"/>
        <v>0</v>
      </c>
      <c r="X51" s="48"/>
      <c r="Y51" s="49" t="str">
        <f t="shared" si="5"/>
        <v/>
      </c>
      <c r="Z51" s="48">
        <f>RANK(テーブル6105562[[#This Row],[列5]],$W$6:$W$62,0)</f>
        <v>1</v>
      </c>
      <c r="AA51" s="9"/>
      <c r="AB51" s="60">
        <v>46</v>
      </c>
      <c r="AC51" s="60"/>
      <c r="AD51" s="64"/>
      <c r="AE51" s="64"/>
      <c r="AF51" s="61"/>
      <c r="AG51" s="61"/>
      <c r="AH51" s="61"/>
      <c r="AI51" s="61"/>
      <c r="AJ51" s="61">
        <f t="shared" si="0"/>
        <v>0</v>
      </c>
      <c r="AK51" s="61"/>
      <c r="AL51" s="62" t="str">
        <f t="shared" si="6"/>
        <v/>
      </c>
      <c r="AM51" s="61">
        <f>RANK(テーブル646115663[[#This Row],[列5]],$AJ$6:$AJ$62,0)</f>
        <v>1</v>
      </c>
      <c r="AN51" s="9"/>
      <c r="AO51" s="72">
        <v>46</v>
      </c>
      <c r="AP51" s="72"/>
      <c r="AQ51" s="75"/>
      <c r="AR51" s="75"/>
      <c r="AS51" s="73"/>
      <c r="AT51" s="73"/>
      <c r="AU51" s="73"/>
      <c r="AV51" s="73"/>
      <c r="AW51" s="73">
        <f t="shared" si="7"/>
        <v>0</v>
      </c>
      <c r="AX51" s="73"/>
      <c r="AY51" s="73" t="str">
        <f t="shared" si="8"/>
        <v/>
      </c>
      <c r="AZ51" s="73">
        <f>RANK(テーブル64647455764[[#This Row],[列5]],$AW$6:$AW$62,0)</f>
        <v>1</v>
      </c>
      <c r="BA51" s="9"/>
      <c r="BB51" s="83">
        <v>46</v>
      </c>
      <c r="BC51" s="83"/>
      <c r="BD51" s="86"/>
      <c r="BE51" s="86"/>
      <c r="BF51" s="84"/>
      <c r="BG51" s="84"/>
      <c r="BH51" s="84"/>
      <c r="BI51" s="84"/>
      <c r="BJ51" s="84">
        <f t="shared" si="1"/>
        <v>0</v>
      </c>
      <c r="BK51" s="84"/>
      <c r="BL51" s="84" t="str">
        <f t="shared" si="9"/>
        <v/>
      </c>
      <c r="BM51" s="84">
        <f>RANK(テーブル6464748505865[[#This Row],[列5]],$BJ$6:$BJ$62,0)</f>
        <v>1</v>
      </c>
      <c r="BN51" s="9"/>
      <c r="BO51" s="94">
        <v>46</v>
      </c>
      <c r="BP51" s="94"/>
      <c r="BQ51" s="97"/>
      <c r="BR51" s="97"/>
      <c r="BS51" s="95"/>
      <c r="BT51" s="95"/>
      <c r="BU51" s="95"/>
      <c r="BV51" s="95"/>
      <c r="BW51" s="95">
        <f t="shared" si="2"/>
        <v>0</v>
      </c>
      <c r="BX51" s="95"/>
      <c r="BY51" s="95" t="str">
        <f t="shared" si="10"/>
        <v/>
      </c>
      <c r="BZ51" s="95">
        <f>RANK(テーブル6464748505865[[#This Row],[列5]],$BJ$6:$BJ$62,0)</f>
        <v>1</v>
      </c>
      <c r="CA51" s="11"/>
      <c r="CB51" s="11"/>
    </row>
    <row r="52" spans="1:80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5"/>
      <c r="J52" s="35">
        <f t="shared" si="3"/>
        <v>0</v>
      </c>
      <c r="K52" s="35"/>
      <c r="L52" s="36" t="str">
        <f t="shared" si="11"/>
        <v/>
      </c>
      <c r="M52" s="35">
        <f>RANK(テーブル595461[[#This Row],[列8]],$J$6:$J$62,0)</f>
        <v>1</v>
      </c>
      <c r="N52" s="29"/>
      <c r="O52" s="47">
        <v>47</v>
      </c>
      <c r="P52" s="47"/>
      <c r="Q52" s="48"/>
      <c r="R52" s="48">
        <v>2</v>
      </c>
      <c r="S52" s="48"/>
      <c r="T52" s="48"/>
      <c r="U52" s="48"/>
      <c r="V52" s="48"/>
      <c r="W52" s="48">
        <f t="shared" si="4"/>
        <v>0</v>
      </c>
      <c r="X52" s="48"/>
      <c r="Y52" s="49" t="str">
        <f t="shared" si="5"/>
        <v/>
      </c>
      <c r="Z52" s="48">
        <f>RANK(テーブル6105562[[#This Row],[列5]],$W$6:$W$62,0)</f>
        <v>1</v>
      </c>
      <c r="AA52" s="9"/>
      <c r="AB52" s="60">
        <v>47</v>
      </c>
      <c r="AC52" s="60"/>
      <c r="AD52" s="61"/>
      <c r="AE52" s="61"/>
      <c r="AF52" s="61"/>
      <c r="AG52" s="61"/>
      <c r="AH52" s="61"/>
      <c r="AI52" s="61"/>
      <c r="AJ52" s="61">
        <f t="shared" si="0"/>
        <v>0</v>
      </c>
      <c r="AK52" s="61"/>
      <c r="AL52" s="62" t="str">
        <f t="shared" si="6"/>
        <v/>
      </c>
      <c r="AM52" s="61">
        <f>RANK(テーブル646115663[[#This Row],[列5]],$AJ$6:$AJ$62,0)</f>
        <v>1</v>
      </c>
      <c r="AN52" s="9"/>
      <c r="AO52" s="72">
        <v>47</v>
      </c>
      <c r="AP52" s="72"/>
      <c r="AQ52" s="73"/>
      <c r="AR52" s="73"/>
      <c r="AS52" s="73"/>
      <c r="AT52" s="73"/>
      <c r="AU52" s="73"/>
      <c r="AV52" s="73"/>
      <c r="AW52" s="73">
        <f t="shared" si="7"/>
        <v>0</v>
      </c>
      <c r="AX52" s="73"/>
      <c r="AY52" s="73" t="str">
        <f t="shared" si="8"/>
        <v/>
      </c>
      <c r="AZ52" s="73">
        <f>RANK(テーブル64647455764[[#This Row],[列5]],$AW$6:$AW$62,0)</f>
        <v>1</v>
      </c>
      <c r="BA52" s="3"/>
      <c r="BB52" s="83">
        <v>47</v>
      </c>
      <c r="BC52" s="83"/>
      <c r="BD52" s="84"/>
      <c r="BE52" s="84"/>
      <c r="BF52" s="84"/>
      <c r="BG52" s="84"/>
      <c r="BH52" s="84"/>
      <c r="BI52" s="84"/>
      <c r="BJ52" s="84">
        <f t="shared" si="1"/>
        <v>0</v>
      </c>
      <c r="BK52" s="84"/>
      <c r="BL52" s="84" t="str">
        <f t="shared" si="9"/>
        <v/>
      </c>
      <c r="BM52" s="84">
        <f>RANK(テーブル6464748505865[[#This Row],[列5]],$BJ$6:$BJ$62,0)</f>
        <v>1</v>
      </c>
      <c r="BN52" s="3"/>
      <c r="BO52" s="94">
        <v>47</v>
      </c>
      <c r="BP52" s="94"/>
      <c r="BQ52" s="95"/>
      <c r="BR52" s="95"/>
      <c r="BS52" s="95"/>
      <c r="BT52" s="95"/>
      <c r="BU52" s="95"/>
      <c r="BV52" s="95"/>
      <c r="BW52" s="95">
        <f t="shared" si="2"/>
        <v>0</v>
      </c>
      <c r="BX52" s="95"/>
      <c r="BY52" s="95" t="str">
        <f t="shared" si="10"/>
        <v/>
      </c>
      <c r="BZ52" s="95">
        <f>RANK(テーブル6464748505865[[#This Row],[列5]],$BJ$6:$BJ$62,0)</f>
        <v>1</v>
      </c>
      <c r="CA52" s="11"/>
      <c r="CB52" s="11"/>
    </row>
    <row r="53" spans="1:80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5"/>
      <c r="J53" s="35">
        <f t="shared" si="3"/>
        <v>0</v>
      </c>
      <c r="K53" s="35"/>
      <c r="L53" s="36" t="str">
        <f t="shared" si="11"/>
        <v/>
      </c>
      <c r="M53" s="35">
        <f>RANK(テーブル595461[[#This Row],[列8]],$J$6:$J$62,0)</f>
        <v>1</v>
      </c>
      <c r="N53" s="29"/>
      <c r="O53" s="47">
        <v>48</v>
      </c>
      <c r="P53" s="47"/>
      <c r="Q53" s="48"/>
      <c r="R53" s="48">
        <v>2</v>
      </c>
      <c r="S53" s="48"/>
      <c r="T53" s="48"/>
      <c r="U53" s="48"/>
      <c r="V53" s="48"/>
      <c r="W53" s="48">
        <f t="shared" si="4"/>
        <v>0</v>
      </c>
      <c r="X53" s="48"/>
      <c r="Y53" s="49" t="str">
        <f t="shared" si="5"/>
        <v/>
      </c>
      <c r="Z53" s="48">
        <f>RANK(テーブル6105562[[#This Row],[列5]],$W$6:$W$62,0)</f>
        <v>1</v>
      </c>
      <c r="AA53" s="3"/>
      <c r="AB53" s="60">
        <v>48</v>
      </c>
      <c r="AC53" s="60"/>
      <c r="AD53" s="61"/>
      <c r="AE53" s="61"/>
      <c r="AF53" s="61"/>
      <c r="AG53" s="61"/>
      <c r="AH53" s="61"/>
      <c r="AI53" s="61"/>
      <c r="AJ53" s="61">
        <f t="shared" si="0"/>
        <v>0</v>
      </c>
      <c r="AK53" s="61"/>
      <c r="AL53" s="62" t="str">
        <f t="shared" si="6"/>
        <v/>
      </c>
      <c r="AM53" s="61">
        <f>RANK(テーブル646115663[[#This Row],[列5]],$AJ$6:$AJ$62,0)</f>
        <v>1</v>
      </c>
      <c r="AN53" s="9"/>
      <c r="AO53" s="72">
        <v>48</v>
      </c>
      <c r="AP53" s="72"/>
      <c r="AQ53" s="73"/>
      <c r="AR53" s="73"/>
      <c r="AS53" s="73"/>
      <c r="AT53" s="73"/>
      <c r="AU53" s="73"/>
      <c r="AV53" s="73"/>
      <c r="AW53" s="73">
        <f t="shared" si="7"/>
        <v>0</v>
      </c>
      <c r="AX53" s="73"/>
      <c r="AY53" s="73" t="str">
        <f t="shared" si="8"/>
        <v/>
      </c>
      <c r="AZ53" s="73">
        <f>RANK(テーブル64647455764[[#This Row],[列5]],$AW$6:$AW$62,0)</f>
        <v>1</v>
      </c>
      <c r="BA53" s="9"/>
      <c r="BB53" s="83">
        <v>48</v>
      </c>
      <c r="BC53" s="83"/>
      <c r="BD53" s="84"/>
      <c r="BE53" s="84"/>
      <c r="BF53" s="84"/>
      <c r="BG53" s="84"/>
      <c r="BH53" s="84"/>
      <c r="BI53" s="84"/>
      <c r="BJ53" s="84">
        <f t="shared" si="1"/>
        <v>0</v>
      </c>
      <c r="BK53" s="84"/>
      <c r="BL53" s="84" t="str">
        <f t="shared" si="9"/>
        <v/>
      </c>
      <c r="BM53" s="84">
        <f>RANK(テーブル6464748505865[[#This Row],[列5]],$BJ$6:$BJ$62,0)</f>
        <v>1</v>
      </c>
      <c r="BN53" s="9"/>
      <c r="BO53" s="94">
        <v>48</v>
      </c>
      <c r="BP53" s="94"/>
      <c r="BQ53" s="95"/>
      <c r="BR53" s="95"/>
      <c r="BS53" s="95"/>
      <c r="BT53" s="95"/>
      <c r="BU53" s="95"/>
      <c r="BV53" s="95"/>
      <c r="BW53" s="95">
        <f t="shared" si="2"/>
        <v>0</v>
      </c>
      <c r="BX53" s="95"/>
      <c r="BY53" s="95" t="str">
        <f t="shared" si="10"/>
        <v/>
      </c>
      <c r="BZ53" s="95">
        <f>RANK(テーブル6464748505865[[#This Row],[列5]],$BJ$6:$BJ$62,0)</f>
        <v>1</v>
      </c>
      <c r="CA53" s="11"/>
      <c r="CB53" s="11"/>
    </row>
    <row r="54" spans="1:80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5"/>
      <c r="J54" s="35">
        <f t="shared" si="3"/>
        <v>0</v>
      </c>
      <c r="K54" s="35"/>
      <c r="L54" s="36" t="str">
        <f t="shared" si="11"/>
        <v/>
      </c>
      <c r="M54" s="35">
        <f>RANK(テーブル595461[[#This Row],[列8]],$J$6:$J$62,0)</f>
        <v>1</v>
      </c>
      <c r="N54" s="29"/>
      <c r="O54" s="47">
        <v>49</v>
      </c>
      <c r="P54" s="47"/>
      <c r="Q54" s="48"/>
      <c r="R54" s="48">
        <v>2</v>
      </c>
      <c r="S54" s="48"/>
      <c r="T54" s="48"/>
      <c r="U54" s="48"/>
      <c r="V54" s="48"/>
      <c r="W54" s="48">
        <f t="shared" si="4"/>
        <v>0</v>
      </c>
      <c r="X54" s="48"/>
      <c r="Y54" s="49" t="str">
        <f t="shared" si="5"/>
        <v/>
      </c>
      <c r="Z54" s="48">
        <f>RANK(テーブル6105562[[#This Row],[列5]],$W$6:$W$62,0)</f>
        <v>1</v>
      </c>
      <c r="AA54" s="29"/>
      <c r="AB54" s="60">
        <v>49</v>
      </c>
      <c r="AC54" s="60"/>
      <c r="AD54" s="61"/>
      <c r="AE54" s="61"/>
      <c r="AF54" s="61"/>
      <c r="AG54" s="61"/>
      <c r="AH54" s="61"/>
      <c r="AI54" s="61"/>
      <c r="AJ54" s="61">
        <f t="shared" si="0"/>
        <v>0</v>
      </c>
      <c r="AK54" s="61"/>
      <c r="AL54" s="62" t="str">
        <f t="shared" si="6"/>
        <v/>
      </c>
      <c r="AM54" s="61">
        <f>RANK(テーブル646115663[[#This Row],[列5]],$AJ$6:$AJ$62,0)</f>
        <v>1</v>
      </c>
      <c r="AN54" s="9"/>
      <c r="AO54" s="72">
        <v>49</v>
      </c>
      <c r="AP54" s="72"/>
      <c r="AQ54" s="73"/>
      <c r="AR54" s="73"/>
      <c r="AS54" s="73"/>
      <c r="AT54" s="73"/>
      <c r="AU54" s="73"/>
      <c r="AV54" s="73"/>
      <c r="AW54" s="73">
        <f t="shared" si="7"/>
        <v>0</v>
      </c>
      <c r="AX54" s="73"/>
      <c r="AY54" s="73" t="str">
        <f t="shared" si="8"/>
        <v/>
      </c>
      <c r="AZ54" s="73">
        <f>RANK(テーブル64647455764[[#This Row],[列5]],$AW$6:$AW$62,0)</f>
        <v>1</v>
      </c>
      <c r="BA54" s="3"/>
      <c r="BB54" s="83">
        <v>49</v>
      </c>
      <c r="BC54" s="83"/>
      <c r="BD54" s="84"/>
      <c r="BE54" s="84"/>
      <c r="BF54" s="84"/>
      <c r="BG54" s="84"/>
      <c r="BH54" s="84"/>
      <c r="BI54" s="84"/>
      <c r="BJ54" s="84">
        <f t="shared" si="1"/>
        <v>0</v>
      </c>
      <c r="BK54" s="84"/>
      <c r="BL54" s="84" t="str">
        <f t="shared" si="9"/>
        <v/>
      </c>
      <c r="BM54" s="84">
        <f>RANK(テーブル6464748505865[[#This Row],[列5]],$BJ$6:$BJ$62,0)</f>
        <v>1</v>
      </c>
      <c r="BN54" s="9"/>
      <c r="BO54" s="94">
        <v>49</v>
      </c>
      <c r="BP54" s="94"/>
      <c r="BQ54" s="95"/>
      <c r="BR54" s="95"/>
      <c r="BS54" s="95"/>
      <c r="BT54" s="95"/>
      <c r="BU54" s="95"/>
      <c r="BV54" s="95"/>
      <c r="BW54" s="95">
        <f t="shared" si="2"/>
        <v>0</v>
      </c>
      <c r="BX54" s="95"/>
      <c r="BY54" s="95" t="str">
        <f t="shared" si="10"/>
        <v/>
      </c>
      <c r="BZ54" s="95">
        <f>RANK(テーブル6464748505865[[#This Row],[列5]],$BJ$6:$BJ$62,0)</f>
        <v>1</v>
      </c>
      <c r="CA54" s="11"/>
      <c r="CB54" s="11"/>
    </row>
    <row r="55" spans="1:80" ht="22.5" hidden="1" customHeight="1" x14ac:dyDescent="0.15">
      <c r="A55" s="11"/>
      <c r="B55" s="35">
        <v>50</v>
      </c>
      <c r="C55" s="35"/>
      <c r="D55" s="37"/>
      <c r="E55" s="37"/>
      <c r="F55" s="37"/>
      <c r="G55" s="37"/>
      <c r="H55" s="37"/>
      <c r="I55" s="37"/>
      <c r="J55" s="35">
        <f t="shared" si="3"/>
        <v>0</v>
      </c>
      <c r="K55" s="35"/>
      <c r="L55" s="36" t="str">
        <f t="shared" si="11"/>
        <v/>
      </c>
      <c r="M55" s="35">
        <f>RANK(テーブル595461[[#This Row],[列8]],$J$6:$J$62,0)</f>
        <v>1</v>
      </c>
      <c r="N55" s="19"/>
      <c r="O55" s="47">
        <v>50</v>
      </c>
      <c r="P55" s="47"/>
      <c r="Q55" s="48"/>
      <c r="R55" s="48">
        <v>2</v>
      </c>
      <c r="S55" s="48"/>
      <c r="T55" s="48"/>
      <c r="U55" s="48"/>
      <c r="V55" s="48"/>
      <c r="W55" s="48">
        <f t="shared" si="4"/>
        <v>0</v>
      </c>
      <c r="X55" s="48"/>
      <c r="Y55" s="49" t="str">
        <f t="shared" si="5"/>
        <v/>
      </c>
      <c r="Z55" s="48">
        <f>RANK(テーブル6105562[[#This Row],[列5]],$W$6:$W$62,0)</f>
        <v>1</v>
      </c>
      <c r="AA55" s="29"/>
      <c r="AB55" s="60">
        <v>50</v>
      </c>
      <c r="AC55" s="60"/>
      <c r="AD55" s="61"/>
      <c r="AE55" s="61"/>
      <c r="AF55" s="61"/>
      <c r="AG55" s="61"/>
      <c r="AH55" s="61"/>
      <c r="AI55" s="61"/>
      <c r="AJ55" s="61">
        <f t="shared" si="0"/>
        <v>0</v>
      </c>
      <c r="AK55" s="61"/>
      <c r="AL55" s="62" t="str">
        <f t="shared" si="6"/>
        <v/>
      </c>
      <c r="AM55" s="61">
        <f>RANK(テーブル646115663[[#This Row],[列5]],$AJ$6:$AJ$62,0)</f>
        <v>1</v>
      </c>
      <c r="AN55" s="29"/>
      <c r="AO55" s="72">
        <v>50</v>
      </c>
      <c r="AP55" s="72"/>
      <c r="AQ55" s="73"/>
      <c r="AR55" s="73"/>
      <c r="AS55" s="73"/>
      <c r="AT55" s="73"/>
      <c r="AU55" s="73"/>
      <c r="AV55" s="73"/>
      <c r="AW55" s="73">
        <f t="shared" si="7"/>
        <v>0</v>
      </c>
      <c r="AX55" s="73"/>
      <c r="AY55" s="73" t="str">
        <f t="shared" si="8"/>
        <v/>
      </c>
      <c r="AZ55" s="73">
        <f>RANK(テーブル64647455764[[#This Row],[列5]],$AW$6:$AW$62,0)</f>
        <v>1</v>
      </c>
      <c r="BA55" s="9"/>
      <c r="BB55" s="83">
        <v>50</v>
      </c>
      <c r="BC55" s="83"/>
      <c r="BD55" s="84"/>
      <c r="BE55" s="84"/>
      <c r="BF55" s="84"/>
      <c r="BG55" s="84"/>
      <c r="BH55" s="84"/>
      <c r="BI55" s="84"/>
      <c r="BJ55" s="84">
        <f t="shared" si="1"/>
        <v>0</v>
      </c>
      <c r="BK55" s="84"/>
      <c r="BL55" s="84" t="str">
        <f t="shared" si="9"/>
        <v/>
      </c>
      <c r="BM55" s="84">
        <f>RANK(テーブル6464748505865[[#This Row],[列5]],$BJ$6:$BJ$62,0)</f>
        <v>1</v>
      </c>
      <c r="BN55" s="9"/>
      <c r="BO55" s="94">
        <v>50</v>
      </c>
      <c r="BP55" s="94"/>
      <c r="BQ55" s="95"/>
      <c r="BR55" s="95"/>
      <c r="BS55" s="95"/>
      <c r="BT55" s="95"/>
      <c r="BU55" s="95"/>
      <c r="BV55" s="95"/>
      <c r="BW55" s="95">
        <f t="shared" si="2"/>
        <v>0</v>
      </c>
      <c r="BX55" s="95"/>
      <c r="BY55" s="95" t="str">
        <f t="shared" si="10"/>
        <v/>
      </c>
      <c r="BZ55" s="95">
        <f>RANK(テーブル6464748505865[[#This Row],[列5]],$BJ$6:$BJ$62,0)</f>
        <v>1</v>
      </c>
      <c r="CA55" s="11"/>
      <c r="CB55" s="11"/>
    </row>
    <row r="56" spans="1:80" ht="22.5" hidden="1" customHeight="1" x14ac:dyDescent="0.15">
      <c r="A56" s="21"/>
      <c r="B56" s="35">
        <v>51</v>
      </c>
      <c r="C56" s="35"/>
      <c r="D56" s="37"/>
      <c r="E56" s="37"/>
      <c r="F56" s="37"/>
      <c r="G56" s="37"/>
      <c r="H56" s="37"/>
      <c r="I56" s="37"/>
      <c r="J56" s="35">
        <f t="shared" si="3"/>
        <v>0</v>
      </c>
      <c r="K56" s="35"/>
      <c r="L56" s="36" t="str">
        <f t="shared" si="11"/>
        <v/>
      </c>
      <c r="M56" s="35">
        <f>RANK(テーブル595461[[#This Row],[列8]],$J$6:$J$62,0)</f>
        <v>1</v>
      </c>
      <c r="N56" s="19"/>
      <c r="O56" s="47">
        <v>51</v>
      </c>
      <c r="P56" s="47"/>
      <c r="Q56" s="48"/>
      <c r="R56" s="48">
        <v>2</v>
      </c>
      <c r="S56" s="48"/>
      <c r="T56" s="48"/>
      <c r="U56" s="48"/>
      <c r="V56" s="48"/>
      <c r="W56" s="48">
        <f t="shared" si="4"/>
        <v>0</v>
      </c>
      <c r="X56" s="50"/>
      <c r="Y56" s="49" t="str">
        <f t="shared" si="5"/>
        <v/>
      </c>
      <c r="Z56" s="48">
        <f>RANK(テーブル6105562[[#This Row],[列5]],$W$6:$W$62,0)</f>
        <v>1</v>
      </c>
      <c r="AA56" s="29"/>
      <c r="AB56" s="60">
        <v>51</v>
      </c>
      <c r="AC56" s="60"/>
      <c r="AD56" s="61"/>
      <c r="AE56" s="61"/>
      <c r="AF56" s="61"/>
      <c r="AG56" s="61"/>
      <c r="AH56" s="61"/>
      <c r="AI56" s="61"/>
      <c r="AJ56" s="63">
        <f t="shared" si="0"/>
        <v>0</v>
      </c>
      <c r="AK56" s="63"/>
      <c r="AL56" s="62" t="str">
        <f t="shared" si="6"/>
        <v/>
      </c>
      <c r="AM56" s="61">
        <f>RANK(テーブル646115663[[#This Row],[列5]],$AJ$6:$AJ$62,0)</f>
        <v>1</v>
      </c>
      <c r="AN56" s="9"/>
      <c r="AO56" s="72">
        <v>51</v>
      </c>
      <c r="AP56" s="72"/>
      <c r="AQ56" s="73"/>
      <c r="AR56" s="73"/>
      <c r="AS56" s="73"/>
      <c r="AT56" s="73"/>
      <c r="AU56" s="73"/>
      <c r="AV56" s="73"/>
      <c r="AW56" s="74">
        <f t="shared" si="7"/>
        <v>0</v>
      </c>
      <c r="AX56" s="74"/>
      <c r="AY56" s="73" t="str">
        <f t="shared" si="8"/>
        <v/>
      </c>
      <c r="AZ56" s="73">
        <f>RANK(テーブル64647455764[[#This Row],[列5]],$AW$6:$AW$62,0)</f>
        <v>1</v>
      </c>
      <c r="BA56" s="3"/>
      <c r="BB56" s="83">
        <v>51</v>
      </c>
      <c r="BC56" s="83"/>
      <c r="BD56" s="84"/>
      <c r="BE56" s="84"/>
      <c r="BF56" s="84"/>
      <c r="BG56" s="84"/>
      <c r="BH56" s="84"/>
      <c r="BI56" s="84"/>
      <c r="BJ56" s="85">
        <f t="shared" si="1"/>
        <v>0</v>
      </c>
      <c r="BK56" s="85"/>
      <c r="BL56" s="84" t="str">
        <f t="shared" si="9"/>
        <v/>
      </c>
      <c r="BM56" s="84">
        <f>RANK(テーブル6464748505865[[#This Row],[列5]],$BJ$6:$BJ$62,0)</f>
        <v>1</v>
      </c>
      <c r="BN56" s="9"/>
      <c r="BO56" s="94">
        <v>51</v>
      </c>
      <c r="BP56" s="94"/>
      <c r="BQ56" s="95"/>
      <c r="BR56" s="95"/>
      <c r="BS56" s="95"/>
      <c r="BT56" s="95"/>
      <c r="BU56" s="95"/>
      <c r="BV56" s="95"/>
      <c r="BW56" s="95">
        <f t="shared" si="2"/>
        <v>0</v>
      </c>
      <c r="BX56" s="96"/>
      <c r="BY56" s="95" t="str">
        <f t="shared" si="10"/>
        <v/>
      </c>
      <c r="BZ56" s="95">
        <f>RANK(テーブル6464748505865[[#This Row],[列5]],$BJ$6:$BJ$62,0)</f>
        <v>1</v>
      </c>
      <c r="CA56" s="11"/>
      <c r="CB56" s="11"/>
    </row>
    <row r="57" spans="1:80" ht="22.5" hidden="1" customHeight="1" x14ac:dyDescent="0.15">
      <c r="A57" s="11"/>
      <c r="B57" s="35">
        <v>52</v>
      </c>
      <c r="C57" s="35"/>
      <c r="D57" s="98"/>
      <c r="E57" s="98"/>
      <c r="F57" s="37"/>
      <c r="G57" s="37"/>
      <c r="H57" s="37"/>
      <c r="I57" s="37"/>
      <c r="J57" s="35">
        <f t="shared" si="3"/>
        <v>0</v>
      </c>
      <c r="K57" s="35"/>
      <c r="L57" s="36" t="str">
        <f t="shared" si="11"/>
        <v/>
      </c>
      <c r="M57" s="35">
        <f>RANK(テーブル595461[[#This Row],[列8]],$J$6:$J$62,0)</f>
        <v>1</v>
      </c>
      <c r="N57" s="19"/>
      <c r="O57" s="47">
        <v>52</v>
      </c>
      <c r="P57" s="47"/>
      <c r="Q57" s="48"/>
      <c r="R57" s="48">
        <v>2</v>
      </c>
      <c r="S57" s="48"/>
      <c r="T57" s="48"/>
      <c r="U57" s="48"/>
      <c r="V57" s="48"/>
      <c r="W57" s="48">
        <f t="shared" si="4"/>
        <v>0</v>
      </c>
      <c r="X57" s="48"/>
      <c r="Y57" s="49" t="str">
        <f t="shared" si="5"/>
        <v/>
      </c>
      <c r="Z57" s="48">
        <f>RANK(テーブル6105562[[#This Row],[列5]],$W$6:$W$62,0)</f>
        <v>1</v>
      </c>
      <c r="AA57" s="29"/>
      <c r="AB57" s="60">
        <v>52</v>
      </c>
      <c r="AC57" s="60"/>
      <c r="AD57" s="61"/>
      <c r="AE57" s="61"/>
      <c r="AF57" s="61"/>
      <c r="AG57" s="61"/>
      <c r="AH57" s="61"/>
      <c r="AI57" s="61"/>
      <c r="AJ57" s="61">
        <f t="shared" si="0"/>
        <v>0</v>
      </c>
      <c r="AK57" s="61"/>
      <c r="AL57" s="62" t="str">
        <f t="shared" si="6"/>
        <v/>
      </c>
      <c r="AM57" s="61">
        <f>RANK(テーブル646115663[[#This Row],[列5]],$AJ$6:$AJ$62,0)</f>
        <v>1</v>
      </c>
      <c r="AN57" s="9"/>
      <c r="AO57" s="72">
        <v>52</v>
      </c>
      <c r="AP57" s="72"/>
      <c r="AQ57" s="73"/>
      <c r="AR57" s="73"/>
      <c r="AS57" s="73"/>
      <c r="AT57" s="73"/>
      <c r="AU57" s="73"/>
      <c r="AV57" s="73"/>
      <c r="AW57" s="73">
        <f t="shared" si="7"/>
        <v>0</v>
      </c>
      <c r="AX57" s="73"/>
      <c r="AY57" s="73" t="str">
        <f t="shared" si="8"/>
        <v/>
      </c>
      <c r="AZ57" s="73">
        <f>RANK(テーブル64647455764[[#This Row],[列5]],$AW$6:$AW$62,0)</f>
        <v>1</v>
      </c>
      <c r="BA57" s="9"/>
      <c r="BB57" s="83">
        <v>52</v>
      </c>
      <c r="BC57" s="83"/>
      <c r="BD57" s="84"/>
      <c r="BE57" s="84"/>
      <c r="BF57" s="84"/>
      <c r="BG57" s="84"/>
      <c r="BH57" s="84"/>
      <c r="BI57" s="84"/>
      <c r="BJ57" s="84">
        <f t="shared" si="1"/>
        <v>0</v>
      </c>
      <c r="BK57" s="84"/>
      <c r="BL57" s="84" t="str">
        <f t="shared" si="9"/>
        <v/>
      </c>
      <c r="BM57" s="84">
        <f>RANK(テーブル6464748505865[[#This Row],[列5]],$BJ$6:$BJ$62,0)</f>
        <v>1</v>
      </c>
      <c r="BN57" s="9"/>
      <c r="BO57" s="94">
        <v>52</v>
      </c>
      <c r="BP57" s="94"/>
      <c r="BQ57" s="95"/>
      <c r="BR57" s="95"/>
      <c r="BS57" s="95"/>
      <c r="BT57" s="95"/>
      <c r="BU57" s="95"/>
      <c r="BV57" s="95"/>
      <c r="BW57" s="95">
        <f t="shared" si="2"/>
        <v>0</v>
      </c>
      <c r="BX57" s="95"/>
      <c r="BY57" s="95" t="str">
        <f t="shared" si="10"/>
        <v/>
      </c>
      <c r="BZ57" s="95">
        <f>RANK(テーブル6464748505865[[#This Row],[列5]],$BJ$6:$BJ$62,0)</f>
        <v>1</v>
      </c>
      <c r="CA57" s="11"/>
      <c r="CB57" s="11"/>
    </row>
    <row r="58" spans="1:80" ht="22.5" hidden="1" customHeight="1" x14ac:dyDescent="0.15">
      <c r="A58" s="21"/>
      <c r="B58" s="35">
        <v>53</v>
      </c>
      <c r="C58" s="35"/>
      <c r="D58" s="37"/>
      <c r="E58" s="37"/>
      <c r="F58" s="37"/>
      <c r="G58" s="37"/>
      <c r="H58" s="37"/>
      <c r="I58" s="37"/>
      <c r="J58" s="35">
        <f t="shared" si="3"/>
        <v>0</v>
      </c>
      <c r="K58" s="35"/>
      <c r="L58" s="36" t="str">
        <f t="shared" si="11"/>
        <v/>
      </c>
      <c r="M58" s="35">
        <f>RANK(テーブル595461[[#This Row],[列8]],$J$6:$J$62,0)</f>
        <v>1</v>
      </c>
      <c r="N58" s="19"/>
      <c r="O58" s="52">
        <v>53</v>
      </c>
      <c r="P58" s="52"/>
      <c r="Q58" s="48"/>
      <c r="R58" s="48">
        <v>2</v>
      </c>
      <c r="S58" s="48"/>
      <c r="T58" s="48"/>
      <c r="U58" s="48"/>
      <c r="V58" s="48"/>
      <c r="W58" s="48">
        <f t="shared" si="4"/>
        <v>0</v>
      </c>
      <c r="X58" s="48"/>
      <c r="Y58" s="49" t="str">
        <f t="shared" si="5"/>
        <v/>
      </c>
      <c r="Z58" s="48">
        <f>RANK(テーブル6105562[[#This Row],[列5]],$W$6:$W$62,0)</f>
        <v>1</v>
      </c>
      <c r="AA58" s="29"/>
      <c r="AB58" s="60">
        <v>53</v>
      </c>
      <c r="AC58" s="60"/>
      <c r="AD58" s="61"/>
      <c r="AE58" s="61"/>
      <c r="AF58" s="61"/>
      <c r="AG58" s="61"/>
      <c r="AH58" s="61"/>
      <c r="AI58" s="61"/>
      <c r="AJ58" s="61">
        <f t="shared" si="0"/>
        <v>0</v>
      </c>
      <c r="AK58" s="61"/>
      <c r="AL58" s="62" t="str">
        <f t="shared" si="6"/>
        <v/>
      </c>
      <c r="AM58" s="61">
        <f>RANK(テーブル646115663[[#This Row],[列5]],$AJ$6:$AJ$62,0)</f>
        <v>1</v>
      </c>
      <c r="AN58" s="9"/>
      <c r="AO58" s="72">
        <v>53</v>
      </c>
      <c r="AP58" s="72"/>
      <c r="AQ58" s="73"/>
      <c r="AR58" s="73"/>
      <c r="AS58" s="73"/>
      <c r="AT58" s="73"/>
      <c r="AU58" s="73"/>
      <c r="AV58" s="73"/>
      <c r="AW58" s="73">
        <f t="shared" si="7"/>
        <v>0</v>
      </c>
      <c r="AX58" s="73"/>
      <c r="AY58" s="73" t="str">
        <f t="shared" si="8"/>
        <v/>
      </c>
      <c r="AZ58" s="73">
        <f>RANK(テーブル64647455764[[#This Row],[列5]],$AW$6:$AW$62,0)</f>
        <v>1</v>
      </c>
      <c r="BA58" s="9"/>
      <c r="BB58" s="83">
        <v>53</v>
      </c>
      <c r="BC58" s="83"/>
      <c r="BD58" s="84"/>
      <c r="BE58" s="84"/>
      <c r="BF58" s="84"/>
      <c r="BG58" s="84"/>
      <c r="BH58" s="84"/>
      <c r="BI58" s="84"/>
      <c r="BJ58" s="84">
        <f t="shared" si="1"/>
        <v>0</v>
      </c>
      <c r="BK58" s="84"/>
      <c r="BL58" s="84" t="str">
        <f t="shared" si="9"/>
        <v/>
      </c>
      <c r="BM58" s="84">
        <f>RANK(テーブル6464748505865[[#This Row],[列5]],$BJ$6:$BJ$62,0)</f>
        <v>1</v>
      </c>
      <c r="BN58" s="3"/>
      <c r="BO58" s="94">
        <v>53</v>
      </c>
      <c r="BP58" s="94"/>
      <c r="BQ58" s="95"/>
      <c r="BR58" s="95"/>
      <c r="BS58" s="95"/>
      <c r="BT58" s="95"/>
      <c r="BU58" s="95"/>
      <c r="BV58" s="95"/>
      <c r="BW58" s="95">
        <f t="shared" si="2"/>
        <v>0</v>
      </c>
      <c r="BX58" s="95"/>
      <c r="BY58" s="95" t="str">
        <f t="shared" si="10"/>
        <v/>
      </c>
      <c r="BZ58" s="95">
        <f>RANK(テーブル6464748505865[[#This Row],[列5]],$BJ$6:$BJ$62,0)</f>
        <v>1</v>
      </c>
      <c r="CA58" s="11"/>
      <c r="CB58" s="11"/>
    </row>
    <row r="59" spans="1:80" ht="22.5" hidden="1" customHeight="1" x14ac:dyDescent="0.15">
      <c r="A59" s="22"/>
      <c r="B59" s="35">
        <v>54</v>
      </c>
      <c r="C59" s="35"/>
      <c r="D59" s="37"/>
      <c r="E59" s="37"/>
      <c r="F59" s="37"/>
      <c r="G59" s="37"/>
      <c r="H59" s="37"/>
      <c r="I59" s="37"/>
      <c r="J59" s="35">
        <f t="shared" si="3"/>
        <v>0</v>
      </c>
      <c r="K59" s="35"/>
      <c r="L59" s="36" t="str">
        <f t="shared" si="11"/>
        <v/>
      </c>
      <c r="M59" s="35">
        <f>RANK(テーブル595461[[#This Row],[列8]],$J$6:$J$62,0)</f>
        <v>1</v>
      </c>
      <c r="N59" s="19"/>
      <c r="O59" s="47">
        <v>54</v>
      </c>
      <c r="P59" s="47"/>
      <c r="Q59" s="48"/>
      <c r="R59" s="48">
        <v>2</v>
      </c>
      <c r="S59" s="48"/>
      <c r="T59" s="48"/>
      <c r="U59" s="48"/>
      <c r="V59" s="48"/>
      <c r="W59" s="48">
        <f t="shared" si="4"/>
        <v>0</v>
      </c>
      <c r="X59" s="50"/>
      <c r="Y59" s="49" t="str">
        <f t="shared" si="5"/>
        <v/>
      </c>
      <c r="Z59" s="48">
        <f>RANK(テーブル6105562[[#This Row],[列5]],$W$6:$W$62,0)</f>
        <v>1</v>
      </c>
      <c r="AA59" s="29"/>
      <c r="AB59" s="60">
        <v>54</v>
      </c>
      <c r="AC59" s="60"/>
      <c r="AD59" s="61"/>
      <c r="AE59" s="61"/>
      <c r="AF59" s="61"/>
      <c r="AG59" s="61"/>
      <c r="AH59" s="61"/>
      <c r="AI59" s="61"/>
      <c r="AJ59" s="63">
        <f t="shared" si="0"/>
        <v>0</v>
      </c>
      <c r="AK59" s="63"/>
      <c r="AL59" s="62" t="str">
        <f t="shared" si="6"/>
        <v/>
      </c>
      <c r="AM59" s="61">
        <f>RANK(テーブル646115663[[#This Row],[列5]],$AJ$6:$AJ$62,0)</f>
        <v>1</v>
      </c>
      <c r="AN59" s="9"/>
      <c r="AO59" s="72">
        <v>54</v>
      </c>
      <c r="AP59" s="72"/>
      <c r="AQ59" s="73"/>
      <c r="AR59" s="73"/>
      <c r="AS59" s="73"/>
      <c r="AT59" s="73"/>
      <c r="AU59" s="73"/>
      <c r="AV59" s="73"/>
      <c r="AW59" s="74">
        <f t="shared" si="7"/>
        <v>0</v>
      </c>
      <c r="AX59" s="74"/>
      <c r="AY59" s="73" t="str">
        <f t="shared" si="8"/>
        <v/>
      </c>
      <c r="AZ59" s="73">
        <f>RANK(テーブル64647455764[[#This Row],[列5]],$AW$6:$AW$62,0)</f>
        <v>1</v>
      </c>
      <c r="BA59" s="9"/>
      <c r="BB59" s="83">
        <v>54</v>
      </c>
      <c r="BC59" s="83"/>
      <c r="BD59" s="84"/>
      <c r="BE59" s="84"/>
      <c r="BF59" s="84"/>
      <c r="BG59" s="84"/>
      <c r="BH59" s="84"/>
      <c r="BI59" s="84"/>
      <c r="BJ59" s="85">
        <f t="shared" si="1"/>
        <v>0</v>
      </c>
      <c r="BK59" s="85"/>
      <c r="BL59" s="84" t="str">
        <f t="shared" si="9"/>
        <v/>
      </c>
      <c r="BM59" s="84">
        <f>RANK(テーブル6464748505865[[#This Row],[列5]],$BJ$6:$BJ$62,0)</f>
        <v>1</v>
      </c>
      <c r="BN59" s="9"/>
      <c r="BO59" s="94">
        <v>54</v>
      </c>
      <c r="BP59" s="94"/>
      <c r="BQ59" s="95"/>
      <c r="BR59" s="95"/>
      <c r="BS59" s="95"/>
      <c r="BT59" s="95"/>
      <c r="BU59" s="95"/>
      <c r="BV59" s="95"/>
      <c r="BW59" s="95">
        <f t="shared" si="2"/>
        <v>0</v>
      </c>
      <c r="BX59" s="96"/>
      <c r="BY59" s="95" t="str">
        <f t="shared" si="10"/>
        <v/>
      </c>
      <c r="BZ59" s="95">
        <f>RANK(テーブル6464748505865[[#This Row],[列5]],$BJ$6:$BJ$62,0)</f>
        <v>1</v>
      </c>
      <c r="CA59" s="11"/>
      <c r="CB59" s="11"/>
    </row>
    <row r="60" spans="1:80" ht="22.5" hidden="1" customHeight="1" x14ac:dyDescent="0.15">
      <c r="A60" s="11"/>
      <c r="B60" s="35">
        <v>55</v>
      </c>
      <c r="C60" s="35"/>
      <c r="D60" s="37"/>
      <c r="E60" s="37"/>
      <c r="F60" s="37"/>
      <c r="G60" s="37"/>
      <c r="H60" s="37"/>
      <c r="I60" s="37"/>
      <c r="J60" s="35">
        <f t="shared" si="3"/>
        <v>0</v>
      </c>
      <c r="K60" s="35"/>
      <c r="L60" s="36" t="str">
        <f t="shared" si="11"/>
        <v/>
      </c>
      <c r="M60" s="35">
        <f>RANK(テーブル595461[[#This Row],[列8]],$J$6:$J$62,0)</f>
        <v>1</v>
      </c>
      <c r="N60" s="19"/>
      <c r="O60" s="47">
        <v>55</v>
      </c>
      <c r="P60" s="47"/>
      <c r="Q60" s="48"/>
      <c r="R60" s="48">
        <v>2</v>
      </c>
      <c r="S60" s="48"/>
      <c r="T60" s="48"/>
      <c r="U60" s="48"/>
      <c r="V60" s="48"/>
      <c r="W60" s="48">
        <f t="shared" si="4"/>
        <v>0</v>
      </c>
      <c r="X60" s="48"/>
      <c r="Y60" s="49" t="str">
        <f t="shared" si="5"/>
        <v/>
      </c>
      <c r="Z60" s="48">
        <f>RANK(テーブル6105562[[#This Row],[列5]],$W$6:$W$62,0)</f>
        <v>1</v>
      </c>
      <c r="AA60" s="29"/>
      <c r="AB60" s="60">
        <v>55</v>
      </c>
      <c r="AC60" s="60"/>
      <c r="AD60" s="61"/>
      <c r="AE60" s="61"/>
      <c r="AF60" s="61"/>
      <c r="AG60" s="61"/>
      <c r="AH60" s="61"/>
      <c r="AI60" s="61"/>
      <c r="AJ60" s="61">
        <f t="shared" si="0"/>
        <v>0</v>
      </c>
      <c r="AK60" s="61"/>
      <c r="AL60" s="62" t="str">
        <f t="shared" si="6"/>
        <v/>
      </c>
      <c r="AM60" s="61">
        <f>RANK(テーブル646115663[[#This Row],[列5]],$AJ$6:$AJ$62,0)</f>
        <v>1</v>
      </c>
      <c r="AN60" s="9"/>
      <c r="AO60" s="72">
        <v>55</v>
      </c>
      <c r="AP60" s="72"/>
      <c r="AQ60" s="73"/>
      <c r="AR60" s="73"/>
      <c r="AS60" s="73"/>
      <c r="AT60" s="73"/>
      <c r="AU60" s="73"/>
      <c r="AV60" s="73"/>
      <c r="AW60" s="73">
        <f t="shared" si="7"/>
        <v>0</v>
      </c>
      <c r="AX60" s="73"/>
      <c r="AY60" s="73" t="str">
        <f t="shared" si="8"/>
        <v/>
      </c>
      <c r="AZ60" s="73">
        <f>RANK(テーブル64647455764[[#This Row],[列5]],$AW$6:$AW$62,0)</f>
        <v>1</v>
      </c>
      <c r="BA60" s="9"/>
      <c r="BB60" s="83">
        <v>55</v>
      </c>
      <c r="BC60" s="83"/>
      <c r="BD60" s="84"/>
      <c r="BE60" s="84"/>
      <c r="BF60" s="84"/>
      <c r="BG60" s="84"/>
      <c r="BH60" s="84"/>
      <c r="BI60" s="84"/>
      <c r="BJ60" s="84">
        <f t="shared" si="1"/>
        <v>0</v>
      </c>
      <c r="BK60" s="84"/>
      <c r="BL60" s="84" t="str">
        <f t="shared" si="9"/>
        <v/>
      </c>
      <c r="BM60" s="84">
        <f>RANK(テーブル6464748505865[[#This Row],[列5]],$BJ$6:$BJ$62,0)</f>
        <v>1</v>
      </c>
      <c r="BN60" s="9"/>
      <c r="BO60" s="94">
        <v>55</v>
      </c>
      <c r="BP60" s="94"/>
      <c r="BQ60" s="95"/>
      <c r="BR60" s="95"/>
      <c r="BS60" s="95"/>
      <c r="BT60" s="95"/>
      <c r="BU60" s="95"/>
      <c r="BV60" s="95"/>
      <c r="BW60" s="95">
        <f t="shared" si="2"/>
        <v>0</v>
      </c>
      <c r="BX60" s="95"/>
      <c r="BY60" s="95" t="str">
        <f t="shared" si="10"/>
        <v/>
      </c>
      <c r="BZ60" s="95">
        <f>RANK(テーブル6464748505865[[#This Row],[列5]],$BJ$6:$BJ$62,0)</f>
        <v>1</v>
      </c>
      <c r="CA60" s="11"/>
      <c r="CB60" s="11"/>
    </row>
    <row r="61" spans="1:80" ht="22.5" hidden="1" customHeight="1" x14ac:dyDescent="0.15">
      <c r="A61" s="22"/>
      <c r="B61" s="35">
        <v>56</v>
      </c>
      <c r="C61" s="35"/>
      <c r="D61" s="37"/>
      <c r="E61" s="37"/>
      <c r="F61" s="37"/>
      <c r="G61" s="37"/>
      <c r="H61" s="37"/>
      <c r="I61" s="37"/>
      <c r="J61" s="35">
        <f t="shared" si="3"/>
        <v>0</v>
      </c>
      <c r="K61" s="35"/>
      <c r="L61" s="36" t="str">
        <f t="shared" si="11"/>
        <v/>
      </c>
      <c r="M61" s="35">
        <f>RANK(テーブル595461[[#This Row],[列8]],$J$6:$J$62,0)</f>
        <v>1</v>
      </c>
      <c r="N61" s="19"/>
      <c r="O61" s="52">
        <v>56</v>
      </c>
      <c r="P61" s="52"/>
      <c r="Q61" s="48"/>
      <c r="R61" s="48">
        <v>2</v>
      </c>
      <c r="S61" s="48"/>
      <c r="T61" s="48"/>
      <c r="U61" s="48"/>
      <c r="V61" s="48"/>
      <c r="W61" s="48">
        <f t="shared" si="4"/>
        <v>0</v>
      </c>
      <c r="X61" s="48"/>
      <c r="Y61" s="49" t="str">
        <f t="shared" si="5"/>
        <v/>
      </c>
      <c r="Z61" s="48">
        <f>RANK(テーブル6105562[[#This Row],[列5]],$W$6:$W$62,0)</f>
        <v>1</v>
      </c>
      <c r="AA61" s="29"/>
      <c r="AB61" s="60">
        <v>56</v>
      </c>
      <c r="AC61" s="60"/>
      <c r="AD61" s="61"/>
      <c r="AE61" s="61"/>
      <c r="AF61" s="61"/>
      <c r="AG61" s="61"/>
      <c r="AH61" s="61"/>
      <c r="AI61" s="61"/>
      <c r="AJ61" s="61">
        <f t="shared" si="0"/>
        <v>0</v>
      </c>
      <c r="AK61" s="61"/>
      <c r="AL61" s="62" t="str">
        <f t="shared" si="6"/>
        <v/>
      </c>
      <c r="AM61" s="61">
        <f>RANK(テーブル646115663[[#This Row],[列5]],$AJ$6:$AJ$62,0)</f>
        <v>1</v>
      </c>
      <c r="AN61" s="9"/>
      <c r="AO61" s="72">
        <v>56</v>
      </c>
      <c r="AP61" s="72"/>
      <c r="AQ61" s="73"/>
      <c r="AR61" s="73"/>
      <c r="AS61" s="73"/>
      <c r="AT61" s="73"/>
      <c r="AU61" s="73"/>
      <c r="AV61" s="73"/>
      <c r="AW61" s="73">
        <f t="shared" si="7"/>
        <v>0</v>
      </c>
      <c r="AX61" s="73"/>
      <c r="AY61" s="73" t="str">
        <f t="shared" si="8"/>
        <v/>
      </c>
      <c r="AZ61" s="73">
        <f>RANK(テーブル64647455764[[#This Row],[列5]],$AW$6:$AW$62,0)</f>
        <v>1</v>
      </c>
      <c r="BA61" s="9"/>
      <c r="BB61" s="83">
        <v>56</v>
      </c>
      <c r="BC61" s="83"/>
      <c r="BD61" s="84"/>
      <c r="BE61" s="84"/>
      <c r="BF61" s="84"/>
      <c r="BG61" s="84"/>
      <c r="BH61" s="84"/>
      <c r="BI61" s="84"/>
      <c r="BJ61" s="84">
        <f t="shared" si="1"/>
        <v>0</v>
      </c>
      <c r="BK61" s="84"/>
      <c r="BL61" s="84" t="str">
        <f t="shared" si="9"/>
        <v/>
      </c>
      <c r="BM61" s="84">
        <f>RANK(テーブル6464748505865[[#This Row],[列5]],$BJ$6:$BJ$62,0)</f>
        <v>1</v>
      </c>
      <c r="BN61" s="9"/>
      <c r="BO61" s="94">
        <v>56</v>
      </c>
      <c r="BP61" s="94"/>
      <c r="BQ61" s="95"/>
      <c r="BR61" s="95"/>
      <c r="BS61" s="95"/>
      <c r="BT61" s="95"/>
      <c r="BU61" s="95"/>
      <c r="BV61" s="95"/>
      <c r="BW61" s="95">
        <f t="shared" si="2"/>
        <v>0</v>
      </c>
      <c r="BX61" s="95"/>
      <c r="BY61" s="95" t="str">
        <f t="shared" si="10"/>
        <v/>
      </c>
      <c r="BZ61" s="95">
        <f>RANK(テーブル6464748505865[[#This Row],[列5]],$BJ$6:$BJ$62,0)</f>
        <v>1</v>
      </c>
      <c r="CA61" s="11"/>
      <c r="CB61" s="11"/>
    </row>
    <row r="62" spans="1:80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7"/>
      <c r="J62" s="35">
        <f t="shared" si="3"/>
        <v>0</v>
      </c>
      <c r="K62" s="37"/>
      <c r="L62" s="36" t="str">
        <f t="shared" si="11"/>
        <v/>
      </c>
      <c r="M62" s="37">
        <f>RANK(テーブル595461[[#This Row],[列8]],$J$6:$J$62,0)</f>
        <v>1</v>
      </c>
      <c r="N62" s="19"/>
      <c r="O62" s="52">
        <v>57</v>
      </c>
      <c r="P62" s="52"/>
      <c r="Q62" s="48"/>
      <c r="R62" s="48">
        <v>2</v>
      </c>
      <c r="S62" s="48"/>
      <c r="T62" s="48"/>
      <c r="U62" s="48"/>
      <c r="V62" s="48"/>
      <c r="W62" s="48">
        <f>T62*60*60+U62 *60+V62</f>
        <v>0</v>
      </c>
      <c r="X62" s="48"/>
      <c r="Y62" s="49" t="str">
        <f t="shared" si="5"/>
        <v/>
      </c>
      <c r="Z62" s="48">
        <f>RANK(テーブル6105562[[#This Row],[列5]],$W$6:$W$62,0)</f>
        <v>1</v>
      </c>
      <c r="AA62" s="29"/>
      <c r="AB62" s="60">
        <v>57</v>
      </c>
      <c r="AC62" s="60"/>
      <c r="AD62" s="61"/>
      <c r="AE62" s="61"/>
      <c r="AF62" s="61"/>
      <c r="AG62" s="61"/>
      <c r="AH62" s="61"/>
      <c r="AI62" s="61"/>
      <c r="AJ62" s="61">
        <f t="shared" si="0"/>
        <v>0</v>
      </c>
      <c r="AK62" s="61"/>
      <c r="AL62" s="62" t="str">
        <f t="shared" si="6"/>
        <v/>
      </c>
      <c r="AM62" s="61">
        <f>RANK(テーブル646115663[[#This Row],[列5]],$AJ$6:$AJ$62,0)</f>
        <v>1</v>
      </c>
      <c r="AN62" s="9"/>
      <c r="AO62" s="72">
        <v>57</v>
      </c>
      <c r="AP62" s="72"/>
      <c r="AQ62" s="73"/>
      <c r="AR62" s="73"/>
      <c r="AS62" s="73"/>
      <c r="AT62" s="73"/>
      <c r="AU62" s="73"/>
      <c r="AV62" s="73"/>
      <c r="AW62" s="73">
        <f t="shared" si="7"/>
        <v>0</v>
      </c>
      <c r="AX62" s="73"/>
      <c r="AY62" s="73" t="str">
        <f t="shared" si="8"/>
        <v/>
      </c>
      <c r="AZ62" s="73">
        <f>RANK(テーブル64647455764[[#This Row],[列5]],$AW$6:$AW$62,0)</f>
        <v>1</v>
      </c>
      <c r="BA62" s="9"/>
      <c r="BB62" s="83">
        <v>57</v>
      </c>
      <c r="BC62" s="83"/>
      <c r="BD62" s="84"/>
      <c r="BE62" s="84"/>
      <c r="BF62" s="84"/>
      <c r="BG62" s="84"/>
      <c r="BH62" s="84"/>
      <c r="BI62" s="84"/>
      <c r="BJ62" s="84">
        <f t="shared" si="1"/>
        <v>0</v>
      </c>
      <c r="BK62" s="84"/>
      <c r="BL62" s="84" t="str">
        <f t="shared" si="9"/>
        <v/>
      </c>
      <c r="BM62" s="84">
        <f>RANK(テーブル6464748505865[[#This Row],[列5]],$BJ$6:$BJ$62,0)</f>
        <v>1</v>
      </c>
      <c r="BN62" s="3"/>
      <c r="BO62" s="94">
        <v>57</v>
      </c>
      <c r="BP62" s="94"/>
      <c r="BQ62" s="95"/>
      <c r="BR62" s="95"/>
      <c r="BS62" s="95"/>
      <c r="BT62" s="95"/>
      <c r="BU62" s="95"/>
      <c r="BV62" s="95"/>
      <c r="BW62" s="95">
        <f t="shared" si="2"/>
        <v>0</v>
      </c>
      <c r="BX62" s="95"/>
      <c r="BY62" s="95" t="str">
        <f t="shared" si="10"/>
        <v/>
      </c>
      <c r="BZ62" s="95">
        <f>RANK(テーブル6464748505865[[#This Row],[列5]],$BJ$6:$BJ$62,0)</f>
        <v>1</v>
      </c>
      <c r="CA62" s="11"/>
      <c r="CB62" s="11"/>
    </row>
    <row r="63" spans="1:80" ht="22.5" hidden="1" customHeight="1" x14ac:dyDescent="0.15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  <c r="M63" s="11"/>
      <c r="N63" s="19"/>
      <c r="O63" s="47"/>
      <c r="P63" s="52"/>
      <c r="Q63" s="48"/>
      <c r="R63" s="48">
        <v>2</v>
      </c>
      <c r="S63" s="48"/>
      <c r="T63" s="48"/>
      <c r="U63" s="48"/>
      <c r="V63" s="48"/>
      <c r="W63" s="48"/>
      <c r="X63" s="48"/>
      <c r="Y63" s="49"/>
      <c r="Z63" s="48"/>
      <c r="AA63" s="19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9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9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9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ht="22.5" hidden="1" customHeight="1" x14ac:dyDescent="0.15">
      <c r="A64" s="22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  <c r="M64" s="11"/>
      <c r="N64" s="19"/>
      <c r="O64" s="47"/>
      <c r="P64" s="52"/>
      <c r="Q64" s="48"/>
      <c r="R64" s="48">
        <v>2</v>
      </c>
      <c r="S64" s="48"/>
      <c r="T64" s="48"/>
      <c r="U64" s="48"/>
      <c r="V64" s="48"/>
      <c r="W64" s="48"/>
      <c r="X64" s="48"/>
      <c r="Y64" s="49"/>
      <c r="Z64" s="48"/>
      <c r="AA64" s="19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9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9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3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ht="22.5" hidden="1" customHeight="1" x14ac:dyDescent="0.15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  <c r="M65" s="11"/>
      <c r="N65" s="19"/>
      <c r="O65" s="47"/>
      <c r="P65" s="52"/>
      <c r="Q65" s="48"/>
      <c r="R65" s="48">
        <v>2</v>
      </c>
      <c r="S65" s="48"/>
      <c r="T65" s="48"/>
      <c r="U65" s="48"/>
      <c r="V65" s="48"/>
      <c r="W65" s="48"/>
      <c r="X65" s="48"/>
      <c r="Y65" s="49"/>
      <c r="Z65" s="48"/>
      <c r="AA65" s="19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9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9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3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ht="22.5" hidden="1" customHeight="1" x14ac:dyDescent="0.15">
      <c r="A66" s="22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  <c r="M66" s="11"/>
      <c r="N66" s="19"/>
      <c r="O66" s="47"/>
      <c r="P66" s="52"/>
      <c r="Q66" s="48"/>
      <c r="R66" s="48">
        <v>2</v>
      </c>
      <c r="S66" s="48"/>
      <c r="T66" s="48"/>
      <c r="U66" s="48"/>
      <c r="V66" s="48"/>
      <c r="W66" s="48"/>
      <c r="X66" s="48"/>
      <c r="Y66" s="49"/>
      <c r="Z66" s="48"/>
      <c r="AA66" s="19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9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9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9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ht="22.5" hidden="1" customHeight="1" x14ac:dyDescent="0.15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  <c r="M67" s="11"/>
      <c r="N67" s="19"/>
      <c r="O67" s="47"/>
      <c r="P67" s="52"/>
      <c r="Q67" s="48"/>
      <c r="R67" s="48">
        <v>2</v>
      </c>
      <c r="S67" s="48"/>
      <c r="T67" s="48"/>
      <c r="U67" s="48"/>
      <c r="V67" s="48"/>
      <c r="W67" s="48"/>
      <c r="X67" s="48"/>
      <c r="Y67" s="49"/>
      <c r="Z67" s="48"/>
      <c r="AA67" s="19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9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9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9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22.5" hidden="1" customHeight="1" x14ac:dyDescent="0.15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  <c r="M68" s="11"/>
      <c r="N68" s="19"/>
      <c r="O68" s="47"/>
      <c r="P68" s="52"/>
      <c r="Q68" s="48"/>
      <c r="R68" s="48">
        <v>2</v>
      </c>
      <c r="S68" s="48"/>
      <c r="T68" s="48"/>
      <c r="U68" s="48"/>
      <c r="V68" s="48"/>
      <c r="W68" s="48"/>
      <c r="X68" s="48"/>
      <c r="Y68" s="49"/>
      <c r="Z68" s="48"/>
      <c r="AA68" s="19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9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9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9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22.5" hidden="1" customHeight="1" x14ac:dyDescent="0.15">
      <c r="A69" s="22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  <c r="M69" s="11"/>
      <c r="N69" s="19"/>
      <c r="O69" s="47"/>
      <c r="P69" s="52"/>
      <c r="Q69" s="48"/>
      <c r="R69" s="48">
        <v>2</v>
      </c>
      <c r="S69" s="48"/>
      <c r="T69" s="48"/>
      <c r="U69" s="48"/>
      <c r="V69" s="48"/>
      <c r="W69" s="48"/>
      <c r="X69" s="48"/>
      <c r="Y69" s="49"/>
      <c r="Z69" s="48"/>
      <c r="AA69" s="19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9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9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9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22.5" hidden="1" customHeight="1" x14ac:dyDescent="0.15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  <c r="M70" s="11"/>
      <c r="N70" s="19"/>
      <c r="O70" s="47"/>
      <c r="P70" s="52"/>
      <c r="Q70" s="48"/>
      <c r="R70" s="48">
        <v>2</v>
      </c>
      <c r="S70" s="48"/>
      <c r="T70" s="48"/>
      <c r="U70" s="48"/>
      <c r="V70" s="48"/>
      <c r="W70" s="48"/>
      <c r="X70" s="48"/>
      <c r="Y70" s="49"/>
      <c r="Z70" s="48"/>
      <c r="AA70" s="19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9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9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9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ht="22.5" hidden="1" customHeight="1" x14ac:dyDescent="0.15">
      <c r="A71" s="2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  <c r="M71" s="11"/>
      <c r="N71" s="19"/>
      <c r="O71" s="47"/>
      <c r="P71" s="52"/>
      <c r="Q71" s="48"/>
      <c r="R71" s="48">
        <v>2</v>
      </c>
      <c r="S71" s="48"/>
      <c r="T71" s="48"/>
      <c r="U71" s="48"/>
      <c r="V71" s="48"/>
      <c r="W71" s="48"/>
      <c r="X71" s="48"/>
      <c r="Y71" s="49"/>
      <c r="Z71" s="48"/>
      <c r="AA71" s="19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9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9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9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22.5" hidden="1" customHeight="1" x14ac:dyDescent="0.15">
      <c r="A72" s="22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  <c r="M72" s="11"/>
      <c r="N72" s="19"/>
      <c r="O72" s="47"/>
      <c r="P72" s="52"/>
      <c r="Q72" s="48"/>
      <c r="R72" s="48">
        <v>2</v>
      </c>
      <c r="S72" s="48"/>
      <c r="T72" s="48"/>
      <c r="U72" s="48"/>
      <c r="V72" s="48"/>
      <c r="W72" s="48"/>
      <c r="X72" s="48"/>
      <c r="Y72" s="49"/>
      <c r="Z72" s="48"/>
      <c r="AA72" s="19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9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9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9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ht="22.5" hidden="1" customHeight="1" x14ac:dyDescent="0.15">
      <c r="A73" s="11"/>
      <c r="B73" s="11"/>
      <c r="C73" s="11"/>
      <c r="D73" s="12"/>
      <c r="E73" s="12"/>
      <c r="F73" s="12"/>
      <c r="G73" s="12"/>
      <c r="H73" s="12"/>
      <c r="I73" s="12"/>
      <c r="J73" s="11"/>
      <c r="K73" s="11"/>
      <c r="L73" s="11"/>
      <c r="M73" s="11"/>
      <c r="N73" s="19"/>
      <c r="O73" s="47"/>
      <c r="P73" s="52"/>
      <c r="Q73" s="48"/>
      <c r="R73" s="48">
        <v>2</v>
      </c>
      <c r="S73" s="48"/>
      <c r="T73" s="48"/>
      <c r="U73" s="48"/>
      <c r="V73" s="48"/>
      <c r="W73" s="48"/>
      <c r="X73" s="48"/>
      <c r="Y73" s="49"/>
      <c r="Z73" s="48"/>
      <c r="AA73" s="19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9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9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9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22.5" hidden="1" customHeight="1" x14ac:dyDescent="0.15">
      <c r="A74" s="11"/>
      <c r="B74" s="11"/>
      <c r="C74" s="11"/>
      <c r="D74" s="12"/>
      <c r="E74" s="12"/>
      <c r="F74" s="12"/>
      <c r="G74" s="12"/>
      <c r="H74" s="12"/>
      <c r="I74" s="12"/>
      <c r="J74" s="11"/>
      <c r="K74" s="11"/>
      <c r="L74" s="11"/>
      <c r="M74" s="11"/>
      <c r="N74" s="19"/>
      <c r="O74" s="47"/>
      <c r="P74" s="52"/>
      <c r="Q74" s="48"/>
      <c r="R74" s="48">
        <v>2</v>
      </c>
      <c r="S74" s="48"/>
      <c r="T74" s="48"/>
      <c r="U74" s="48"/>
      <c r="V74" s="48"/>
      <c r="W74" s="48"/>
      <c r="X74" s="48"/>
      <c r="Y74" s="49"/>
      <c r="Z74" s="48"/>
      <c r="AA74" s="19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9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9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3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ht="22.5" hidden="1" customHeight="1" x14ac:dyDescent="0.15">
      <c r="A75" s="11"/>
      <c r="B75" s="11"/>
      <c r="C75" s="11"/>
      <c r="D75" s="12"/>
      <c r="E75" s="12"/>
      <c r="F75" s="12"/>
      <c r="G75" s="12"/>
      <c r="H75" s="12"/>
      <c r="I75" s="12"/>
      <c r="J75" s="11"/>
      <c r="K75" s="11"/>
      <c r="L75" s="11"/>
      <c r="M75" s="11"/>
      <c r="N75" s="19"/>
      <c r="O75" s="47"/>
      <c r="P75" s="52"/>
      <c r="Q75" s="48"/>
      <c r="R75" s="48">
        <v>2</v>
      </c>
      <c r="S75" s="48"/>
      <c r="T75" s="48"/>
      <c r="U75" s="48"/>
      <c r="V75" s="48"/>
      <c r="W75" s="48"/>
      <c r="X75" s="48"/>
      <c r="Y75" s="49"/>
      <c r="Z75" s="48"/>
      <c r="AA75" s="19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9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9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3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ht="22.5" hidden="1" customHeight="1" x14ac:dyDescent="0.15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1"/>
      <c r="L76" s="11"/>
      <c r="M76" s="11"/>
      <c r="N76" s="19"/>
      <c r="O76" s="47"/>
      <c r="P76" s="52"/>
      <c r="Q76" s="48"/>
      <c r="R76" s="48">
        <v>2</v>
      </c>
      <c r="S76" s="48"/>
      <c r="T76" s="48"/>
      <c r="U76" s="48"/>
      <c r="V76" s="48"/>
      <c r="W76" s="48"/>
      <c r="X76" s="48"/>
      <c r="Y76" s="49"/>
      <c r="Z76" s="48"/>
      <c r="AA76" s="19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9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9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9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ht="22.5" hidden="1" customHeight="1" x14ac:dyDescent="0.15">
      <c r="A77" s="11"/>
      <c r="B77" s="11"/>
      <c r="C77" s="11"/>
      <c r="D77" s="12"/>
      <c r="E77" s="12"/>
      <c r="F77" s="12"/>
      <c r="G77" s="12"/>
      <c r="H77" s="12"/>
      <c r="I77" s="12"/>
      <c r="J77" s="11"/>
      <c r="K77" s="11"/>
      <c r="L77" s="11"/>
      <c r="M77" s="11"/>
      <c r="N77" s="19"/>
      <c r="O77" s="47"/>
      <c r="P77" s="52"/>
      <c r="Q77" s="48"/>
      <c r="R77" s="48">
        <v>2</v>
      </c>
      <c r="S77" s="48"/>
      <c r="T77" s="48"/>
      <c r="U77" s="48"/>
      <c r="V77" s="48"/>
      <c r="W77" s="48"/>
      <c r="X77" s="48"/>
      <c r="Y77" s="49"/>
      <c r="Z77" s="48"/>
      <c r="AA77" s="19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9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9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9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ht="22.5" hidden="1" customHeight="1" x14ac:dyDescent="0.15">
      <c r="A78" s="11"/>
      <c r="B78" s="11"/>
      <c r="C78" s="11"/>
      <c r="D78" s="12"/>
      <c r="E78" s="12"/>
      <c r="F78" s="12"/>
      <c r="G78" s="12"/>
      <c r="H78" s="12"/>
      <c r="I78" s="12"/>
      <c r="J78" s="11"/>
      <c r="K78" s="11"/>
      <c r="L78" s="11"/>
      <c r="M78" s="11"/>
      <c r="N78" s="19"/>
      <c r="O78" s="47"/>
      <c r="P78" s="52"/>
      <c r="Q78" s="48"/>
      <c r="R78" s="48">
        <v>2</v>
      </c>
      <c r="S78" s="48"/>
      <c r="T78" s="48"/>
      <c r="U78" s="48"/>
      <c r="V78" s="48"/>
      <c r="W78" s="48"/>
      <c r="X78" s="48"/>
      <c r="Y78" s="49"/>
      <c r="Z78" s="48"/>
      <c r="AA78" s="19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9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9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9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ht="22.5" hidden="1" customHeight="1" x14ac:dyDescent="0.15">
      <c r="A79" s="11"/>
      <c r="B79" s="11"/>
      <c r="C79" s="11"/>
      <c r="D79" s="16"/>
      <c r="E79" s="16"/>
      <c r="F79" s="12"/>
      <c r="G79" s="12"/>
      <c r="H79" s="12"/>
      <c r="I79" s="12"/>
      <c r="J79" s="11"/>
      <c r="K79" s="11"/>
      <c r="L79" s="11"/>
      <c r="M79" s="11"/>
      <c r="N79" s="19"/>
      <c r="O79" s="47"/>
      <c r="P79" s="52"/>
      <c r="Q79" s="48"/>
      <c r="R79" s="48">
        <v>2</v>
      </c>
      <c r="S79" s="48"/>
      <c r="T79" s="48"/>
      <c r="U79" s="48"/>
      <c r="V79" s="48"/>
      <c r="W79" s="48"/>
      <c r="X79" s="48"/>
      <c r="Y79" s="49"/>
      <c r="Z79" s="48"/>
      <c r="AA79" s="19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9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9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30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1:80" ht="22.5" hidden="1" customHeight="1" x14ac:dyDescent="0.15">
      <c r="A80" s="11"/>
      <c r="B80" s="11"/>
      <c r="C80" s="11"/>
      <c r="D80" s="12"/>
      <c r="E80" s="12"/>
      <c r="F80" s="12"/>
      <c r="G80" s="12"/>
      <c r="H80" s="12"/>
      <c r="I80" s="12"/>
      <c r="J80" s="11"/>
      <c r="K80" s="11"/>
      <c r="L80" s="11"/>
      <c r="M80" s="11"/>
      <c r="N80" s="19"/>
      <c r="O80" s="47"/>
      <c r="P80" s="52"/>
      <c r="Q80" s="48"/>
      <c r="R80" s="48">
        <v>2</v>
      </c>
      <c r="S80" s="48"/>
      <c r="T80" s="48"/>
      <c r="U80" s="48"/>
      <c r="V80" s="48"/>
      <c r="W80" s="48"/>
      <c r="X80" s="48"/>
      <c r="Y80" s="49"/>
      <c r="Z80" s="48"/>
      <c r="AA80" s="19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9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9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9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80" ht="22.5" hidden="1" customHeight="1" x14ac:dyDescent="0.15">
      <c r="A81" s="11"/>
      <c r="B81" s="11"/>
      <c r="C81" s="11"/>
      <c r="D81" s="12"/>
      <c r="E81" s="12"/>
      <c r="F81" s="12"/>
      <c r="G81" s="12"/>
      <c r="H81" s="12"/>
      <c r="I81" s="12"/>
      <c r="J81" s="11"/>
      <c r="K81" s="11"/>
      <c r="L81" s="11"/>
      <c r="M81" s="11"/>
      <c r="N81" s="19"/>
      <c r="O81" s="47"/>
      <c r="P81" s="52"/>
      <c r="Q81" s="48"/>
      <c r="R81" s="48">
        <v>2</v>
      </c>
      <c r="S81" s="48"/>
      <c r="T81" s="48"/>
      <c r="U81" s="48"/>
      <c r="V81" s="48"/>
      <c r="W81" s="48"/>
      <c r="X81" s="48"/>
      <c r="Y81" s="49"/>
      <c r="Z81" s="48"/>
      <c r="AA81" s="19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9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9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9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:80" ht="22.5" hidden="1" customHeight="1" x14ac:dyDescent="0.15">
      <c r="A82" s="11"/>
      <c r="B82" s="11"/>
      <c r="C82" s="11"/>
      <c r="D82" s="12"/>
      <c r="E82" s="12"/>
      <c r="F82" s="12"/>
      <c r="G82" s="12"/>
      <c r="H82" s="12"/>
      <c r="I82" s="12"/>
      <c r="J82" s="11"/>
      <c r="K82" s="11"/>
      <c r="L82" s="11"/>
      <c r="M82" s="11"/>
      <c r="N82" s="19"/>
      <c r="O82" s="47"/>
      <c r="P82" s="52"/>
      <c r="Q82" s="48"/>
      <c r="R82" s="48">
        <v>2</v>
      </c>
      <c r="S82" s="48"/>
      <c r="T82" s="48"/>
      <c r="U82" s="48"/>
      <c r="V82" s="48"/>
      <c r="W82" s="48"/>
      <c r="X82" s="48"/>
      <c r="Y82" s="49"/>
      <c r="Z82" s="48"/>
      <c r="AA82" s="19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9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9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:80" ht="22.5" hidden="1" customHeight="1" x14ac:dyDescent="0.15">
      <c r="A83" s="11"/>
      <c r="B83" s="11"/>
      <c r="C83" s="11"/>
      <c r="D83" s="12"/>
      <c r="E83" s="12"/>
      <c r="F83" s="12"/>
      <c r="G83" s="12"/>
      <c r="H83" s="12"/>
      <c r="I83" s="12"/>
      <c r="J83" s="11"/>
      <c r="K83" s="11"/>
      <c r="L83" s="11"/>
      <c r="M83" s="11"/>
      <c r="N83" s="19"/>
      <c r="O83" s="47"/>
      <c r="P83" s="52"/>
      <c r="Q83" s="48"/>
      <c r="R83" s="48">
        <v>2</v>
      </c>
      <c r="S83" s="48"/>
      <c r="T83" s="48"/>
      <c r="U83" s="48"/>
      <c r="V83" s="48"/>
      <c r="W83" s="48"/>
      <c r="X83" s="48"/>
      <c r="Y83" s="49"/>
      <c r="Z83" s="48"/>
      <c r="AA83" s="19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9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9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:80" ht="22.5" hidden="1" customHeight="1" x14ac:dyDescent="0.15">
      <c r="A84" s="11"/>
      <c r="B84" s="11"/>
      <c r="C84" s="11"/>
      <c r="D84" s="12"/>
      <c r="E84" s="12"/>
      <c r="F84" s="12"/>
      <c r="G84" s="12"/>
      <c r="H84" s="12"/>
      <c r="I84" s="12"/>
      <c r="J84" s="11"/>
      <c r="K84" s="11"/>
      <c r="L84" s="11"/>
      <c r="M84" s="11"/>
      <c r="N84" s="19"/>
      <c r="O84" s="47"/>
      <c r="P84" s="52"/>
      <c r="Q84" s="48"/>
      <c r="R84" s="48">
        <v>2</v>
      </c>
      <c r="S84" s="48"/>
      <c r="T84" s="48"/>
      <c r="U84" s="48"/>
      <c r="V84" s="48"/>
      <c r="W84" s="48"/>
      <c r="X84" s="48"/>
      <c r="Y84" s="49"/>
      <c r="Z84" s="48"/>
      <c r="AA84" s="19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9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9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</row>
    <row r="85" spans="1:80" ht="22.5" hidden="1" customHeight="1" x14ac:dyDescent="0.15">
      <c r="A85" s="22"/>
      <c r="B85" s="11"/>
      <c r="C85" s="11"/>
      <c r="D85" s="12"/>
      <c r="E85" s="12"/>
      <c r="F85" s="12"/>
      <c r="G85" s="12"/>
      <c r="H85" s="12"/>
      <c r="I85" s="12"/>
      <c r="J85" s="11"/>
      <c r="K85" s="11"/>
      <c r="L85" s="11"/>
      <c r="M85" s="11"/>
      <c r="N85" s="19"/>
      <c r="O85" s="47"/>
      <c r="P85" s="52"/>
      <c r="Q85" s="48"/>
      <c r="R85" s="48">
        <v>2</v>
      </c>
      <c r="S85" s="48"/>
      <c r="T85" s="48"/>
      <c r="U85" s="48"/>
      <c r="V85" s="48"/>
      <c r="W85" s="48"/>
      <c r="X85" s="48"/>
      <c r="Y85" s="49"/>
      <c r="Z85" s="48"/>
      <c r="AA85" s="19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9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9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</row>
    <row r="86" spans="1:80" ht="22.5" hidden="1" customHeight="1" x14ac:dyDescent="0.15">
      <c r="A86" s="11"/>
      <c r="B86" s="11"/>
      <c r="C86" s="11"/>
      <c r="D86" s="12"/>
      <c r="E86" s="12"/>
      <c r="F86" s="18"/>
      <c r="G86" s="18"/>
      <c r="H86" s="18"/>
      <c r="I86" s="18"/>
      <c r="J86" s="11"/>
      <c r="K86" s="11"/>
      <c r="L86" s="11"/>
      <c r="M86" s="11"/>
      <c r="N86" s="19"/>
      <c r="O86" s="47"/>
      <c r="P86" s="52"/>
      <c r="Q86" s="48"/>
      <c r="R86" s="48">
        <v>2</v>
      </c>
      <c r="S86" s="48"/>
      <c r="T86" s="48"/>
      <c r="U86" s="48"/>
      <c r="V86" s="48"/>
      <c r="W86" s="48"/>
      <c r="X86" s="48"/>
      <c r="Y86" s="49"/>
      <c r="Z86" s="48"/>
      <c r="AA86" s="19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9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9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</row>
    <row r="87" spans="1:80" ht="22.5" hidden="1" customHeight="1" x14ac:dyDescent="0.15">
      <c r="A87" s="11"/>
      <c r="B87" s="11"/>
      <c r="C87" s="11"/>
      <c r="D87" s="12"/>
      <c r="E87" s="12"/>
      <c r="F87" s="12"/>
      <c r="G87" s="12"/>
      <c r="H87" s="12"/>
      <c r="I87" s="12"/>
      <c r="J87" s="11"/>
      <c r="K87" s="11"/>
      <c r="L87" s="11"/>
      <c r="M87" s="11"/>
      <c r="N87" s="19"/>
      <c r="O87" s="47"/>
      <c r="P87" s="52"/>
      <c r="Q87" s="48"/>
      <c r="R87" s="48">
        <v>2</v>
      </c>
      <c r="S87" s="48"/>
      <c r="T87" s="48"/>
      <c r="U87" s="48"/>
      <c r="V87" s="48"/>
      <c r="W87" s="48"/>
      <c r="X87" s="48"/>
      <c r="Y87" s="49"/>
      <c r="Z87" s="48"/>
      <c r="AA87" s="19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9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9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</row>
    <row r="88" spans="1:80" ht="22.5" hidden="1" customHeight="1" x14ac:dyDescent="0.15">
      <c r="A88" s="22"/>
      <c r="B88" s="11"/>
      <c r="C88" s="11"/>
      <c r="D88" s="12"/>
      <c r="E88" s="12"/>
      <c r="F88" s="12"/>
      <c r="G88" s="12"/>
      <c r="H88" s="12"/>
      <c r="I88" s="12"/>
      <c r="J88" s="11"/>
      <c r="K88" s="11"/>
      <c r="L88" s="11"/>
      <c r="M88" s="11"/>
      <c r="N88" s="19"/>
      <c r="O88" s="47"/>
      <c r="P88" s="52"/>
      <c r="Q88" s="48"/>
      <c r="R88" s="48">
        <v>2</v>
      </c>
      <c r="S88" s="48"/>
      <c r="T88" s="48"/>
      <c r="U88" s="48"/>
      <c r="V88" s="48"/>
      <c r="W88" s="48"/>
      <c r="X88" s="48"/>
      <c r="Y88" s="49"/>
      <c r="Z88" s="48"/>
      <c r="AA88" s="19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9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9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ht="22.5" hidden="1" customHeight="1" x14ac:dyDescent="0.15">
      <c r="A89" s="11"/>
      <c r="B89" s="11"/>
      <c r="C89" s="11"/>
      <c r="D89" s="12"/>
      <c r="E89" s="12"/>
      <c r="F89" s="12"/>
      <c r="G89" s="12"/>
      <c r="H89" s="12"/>
      <c r="I89" s="12"/>
      <c r="J89" s="11"/>
      <c r="K89" s="11"/>
      <c r="L89" s="11"/>
      <c r="M89" s="11"/>
      <c r="N89" s="19"/>
      <c r="O89" s="47"/>
      <c r="P89" s="52"/>
      <c r="Q89" s="48"/>
      <c r="R89" s="48">
        <v>2</v>
      </c>
      <c r="S89" s="48"/>
      <c r="T89" s="48"/>
      <c r="U89" s="48"/>
      <c r="V89" s="48"/>
      <c r="W89" s="48"/>
      <c r="X89" s="48"/>
      <c r="Y89" s="49"/>
      <c r="Z89" s="48"/>
      <c r="AA89" s="19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9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9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22.5" hidden="1" customHeight="1" x14ac:dyDescent="0.15">
      <c r="A90" s="22"/>
      <c r="B90" s="11"/>
      <c r="C90" s="11"/>
      <c r="D90" s="12"/>
      <c r="E90" s="12"/>
      <c r="F90" s="12"/>
      <c r="G90" s="12"/>
      <c r="H90" s="12"/>
      <c r="I90" s="12"/>
      <c r="J90" s="11"/>
      <c r="K90" s="11"/>
      <c r="L90" s="11"/>
      <c r="M90" s="11"/>
      <c r="N90" s="19"/>
      <c r="O90" s="47"/>
      <c r="P90" s="52"/>
      <c r="Q90" s="48"/>
      <c r="R90" s="48">
        <v>2</v>
      </c>
      <c r="S90" s="48"/>
      <c r="T90" s="48"/>
      <c r="U90" s="48"/>
      <c r="V90" s="48"/>
      <c r="W90" s="48"/>
      <c r="X90" s="48"/>
      <c r="Y90" s="49"/>
      <c r="Z90" s="48"/>
      <c r="AA90" s="19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9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9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22.5" hidden="1" customHeight="1" x14ac:dyDescent="0.15">
      <c r="A91" s="21"/>
      <c r="B91" s="11"/>
      <c r="C91" s="11"/>
      <c r="D91" s="12"/>
      <c r="E91" s="12"/>
      <c r="F91" s="12"/>
      <c r="G91" s="12"/>
      <c r="H91" s="12"/>
      <c r="I91" s="12"/>
      <c r="J91" s="11"/>
      <c r="K91" s="11"/>
      <c r="L91" s="11"/>
      <c r="M91" s="11"/>
      <c r="N91" s="19"/>
      <c r="O91" s="47"/>
      <c r="P91" s="52"/>
      <c r="Q91" s="48"/>
      <c r="R91" s="48">
        <v>2</v>
      </c>
      <c r="S91" s="48"/>
      <c r="T91" s="48"/>
      <c r="U91" s="48"/>
      <c r="V91" s="48"/>
      <c r="W91" s="48"/>
      <c r="X91" s="48"/>
      <c r="Y91" s="49"/>
      <c r="Z91" s="48"/>
      <c r="AA91" s="19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9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9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22.5" hidden="1" customHeight="1" x14ac:dyDescent="0.15">
      <c r="A92" s="22"/>
      <c r="B92" s="11"/>
      <c r="C92" s="11"/>
      <c r="D92" s="12"/>
      <c r="E92" s="12"/>
      <c r="F92" s="12"/>
      <c r="G92" s="12"/>
      <c r="H92" s="12"/>
      <c r="I92" s="12"/>
      <c r="J92" s="11"/>
      <c r="K92" s="11"/>
      <c r="L92" s="11"/>
      <c r="M92" s="11"/>
      <c r="N92" s="19"/>
      <c r="O92" s="47"/>
      <c r="P92" s="52"/>
      <c r="Q92" s="48"/>
      <c r="R92" s="48">
        <v>2</v>
      </c>
      <c r="S92" s="48"/>
      <c r="T92" s="48"/>
      <c r="U92" s="48"/>
      <c r="V92" s="48"/>
      <c r="W92" s="48"/>
      <c r="X92" s="48"/>
      <c r="Y92" s="49"/>
      <c r="Z92" s="48"/>
      <c r="AA92" s="19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9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9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22.5" hidden="1" customHeight="1" x14ac:dyDescent="0.15">
      <c r="A93" s="11"/>
      <c r="B93" s="11"/>
      <c r="C93" s="11"/>
      <c r="D93" s="12"/>
      <c r="E93" s="12"/>
      <c r="F93" s="12"/>
      <c r="G93" s="12"/>
      <c r="H93" s="12"/>
      <c r="I93" s="12"/>
      <c r="J93" s="11"/>
      <c r="K93" s="11"/>
      <c r="L93" s="11"/>
      <c r="M93" s="11"/>
      <c r="N93" s="19"/>
      <c r="O93" s="47"/>
      <c r="P93" s="52"/>
      <c r="Q93" s="48"/>
      <c r="R93" s="48">
        <v>2</v>
      </c>
      <c r="S93" s="48"/>
      <c r="T93" s="48"/>
      <c r="U93" s="48"/>
      <c r="V93" s="48"/>
      <c r="W93" s="48"/>
      <c r="X93" s="48"/>
      <c r="Y93" s="49"/>
      <c r="Z93" s="48"/>
      <c r="AA93" s="19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9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9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22.5" hidden="1" customHeight="1" x14ac:dyDescent="0.15">
      <c r="A94" s="22"/>
      <c r="B94" s="11"/>
      <c r="C94" s="11"/>
      <c r="D94" s="12"/>
      <c r="E94" s="12"/>
      <c r="F94" s="12"/>
      <c r="G94" s="12"/>
      <c r="H94" s="12"/>
      <c r="I94" s="12"/>
      <c r="J94" s="11"/>
      <c r="K94" s="11"/>
      <c r="L94" s="11"/>
      <c r="M94" s="11"/>
      <c r="N94" s="19"/>
      <c r="O94" s="47"/>
      <c r="P94" s="52"/>
      <c r="Q94" s="48"/>
      <c r="R94" s="48">
        <v>2</v>
      </c>
      <c r="S94" s="48"/>
      <c r="T94" s="48"/>
      <c r="U94" s="48"/>
      <c r="V94" s="48"/>
      <c r="W94" s="48"/>
      <c r="X94" s="48"/>
      <c r="Y94" s="49"/>
      <c r="Z94" s="48"/>
      <c r="AA94" s="19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9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9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22.5" hidden="1" customHeight="1" x14ac:dyDescent="0.15">
      <c r="A95" s="21"/>
      <c r="B95" s="11"/>
      <c r="C95" s="11"/>
      <c r="D95" s="12"/>
      <c r="E95" s="12"/>
      <c r="F95" s="12"/>
      <c r="G95" s="12"/>
      <c r="H95" s="12"/>
      <c r="I95" s="12"/>
      <c r="J95" s="11"/>
      <c r="K95" s="11"/>
      <c r="L95" s="11"/>
      <c r="M95" s="11"/>
      <c r="N95" s="19"/>
      <c r="O95" s="47"/>
      <c r="P95" s="52"/>
      <c r="Q95" s="48"/>
      <c r="R95" s="48">
        <v>2</v>
      </c>
      <c r="S95" s="48"/>
      <c r="T95" s="48"/>
      <c r="U95" s="48"/>
      <c r="V95" s="48"/>
      <c r="W95" s="48"/>
      <c r="X95" s="48"/>
      <c r="Y95" s="49"/>
      <c r="Z95" s="48"/>
      <c r="AA95" s="19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9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9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 ht="22.5" hidden="1" customHeight="1" x14ac:dyDescent="0.15">
      <c r="A96" s="21"/>
      <c r="B96" s="11"/>
      <c r="C96" s="11"/>
      <c r="D96" s="12"/>
      <c r="E96" s="12"/>
      <c r="F96" s="12"/>
      <c r="G96" s="12"/>
      <c r="H96" s="12"/>
      <c r="I96" s="12"/>
      <c r="J96" s="11"/>
      <c r="K96" s="11"/>
      <c r="L96" s="11"/>
      <c r="M96" s="11"/>
      <c r="N96" s="19"/>
      <c r="O96" s="47"/>
      <c r="P96" s="52"/>
      <c r="Q96" s="48"/>
      <c r="R96" s="48">
        <v>2</v>
      </c>
      <c r="S96" s="48"/>
      <c r="T96" s="48"/>
      <c r="U96" s="48"/>
      <c r="V96" s="48"/>
      <c r="W96" s="48"/>
      <c r="X96" s="48"/>
      <c r="Y96" s="49"/>
      <c r="Z96" s="48"/>
      <c r="AA96" s="19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9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9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22.5" hidden="1" customHeight="1" x14ac:dyDescent="0.15">
      <c r="A97" s="11"/>
      <c r="B97" s="11"/>
      <c r="C97" s="11"/>
      <c r="D97" s="12"/>
      <c r="E97" s="12"/>
      <c r="F97" s="12"/>
      <c r="G97" s="12"/>
      <c r="H97" s="12"/>
      <c r="I97" s="12"/>
      <c r="J97" s="11"/>
      <c r="K97" s="11"/>
      <c r="L97" s="11"/>
      <c r="M97" s="11"/>
      <c r="N97" s="19"/>
      <c r="O97" s="47"/>
      <c r="P97" s="52"/>
      <c r="Q97" s="48"/>
      <c r="R97" s="48">
        <v>2</v>
      </c>
      <c r="S97" s="48"/>
      <c r="T97" s="48"/>
      <c r="U97" s="48"/>
      <c r="V97" s="48"/>
      <c r="W97" s="48"/>
      <c r="X97" s="48"/>
      <c r="Y97" s="49"/>
      <c r="Z97" s="48"/>
      <c r="AA97" s="19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9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9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 ht="22.5" hidden="1" customHeight="1" x14ac:dyDescent="0.15">
      <c r="A98" s="22"/>
      <c r="B98" s="11"/>
      <c r="C98" s="11"/>
      <c r="D98" s="12"/>
      <c r="E98" s="12"/>
      <c r="F98" s="12"/>
      <c r="G98" s="12"/>
      <c r="H98" s="12"/>
      <c r="I98" s="12"/>
      <c r="J98" s="11"/>
      <c r="K98" s="11"/>
      <c r="L98" s="11"/>
      <c r="M98" s="11"/>
      <c r="N98" s="19"/>
      <c r="O98" s="47"/>
      <c r="P98" s="52"/>
      <c r="Q98" s="48"/>
      <c r="R98" s="48">
        <v>2</v>
      </c>
      <c r="S98" s="48"/>
      <c r="T98" s="48"/>
      <c r="U98" s="48"/>
      <c r="V98" s="48"/>
      <c r="W98" s="48"/>
      <c r="X98" s="48"/>
      <c r="Y98" s="49"/>
      <c r="Z98" s="48"/>
      <c r="AA98" s="19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9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9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  <row r="99" spans="1:80" ht="22.5" hidden="1" customHeight="1" x14ac:dyDescent="0.15">
      <c r="A99" s="22"/>
      <c r="B99" s="11"/>
      <c r="C99" s="11"/>
      <c r="D99" s="12"/>
      <c r="E99" s="12"/>
      <c r="F99" s="12"/>
      <c r="G99" s="12"/>
      <c r="H99" s="12"/>
      <c r="I99" s="12"/>
      <c r="J99" s="11"/>
      <c r="K99" s="11"/>
      <c r="L99" s="11"/>
      <c r="M99" s="11"/>
      <c r="N99" s="19"/>
      <c r="O99" s="47"/>
      <c r="P99" s="52"/>
      <c r="Q99" s="48"/>
      <c r="R99" s="48">
        <v>2</v>
      </c>
      <c r="S99" s="48"/>
      <c r="T99" s="48"/>
      <c r="U99" s="48"/>
      <c r="V99" s="48"/>
      <c r="W99" s="48"/>
      <c r="X99" s="48"/>
      <c r="Y99" s="49"/>
      <c r="Z99" s="48"/>
      <c r="AA99" s="19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9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9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</row>
    <row r="100" spans="1:80" ht="22.5" hidden="1" customHeight="1" x14ac:dyDescent="0.15">
      <c r="A100" s="21"/>
      <c r="B100" s="11"/>
      <c r="C100" s="11"/>
      <c r="D100" s="12"/>
      <c r="E100" s="12"/>
      <c r="F100" s="12"/>
      <c r="G100" s="12"/>
      <c r="H100" s="12"/>
      <c r="I100" s="12"/>
      <c r="J100" s="11"/>
      <c r="K100" s="11"/>
      <c r="L100" s="11"/>
      <c r="M100" s="11"/>
      <c r="N100" s="19"/>
      <c r="O100" s="47"/>
      <c r="P100" s="52"/>
      <c r="Q100" s="48"/>
      <c r="R100" s="48">
        <v>2</v>
      </c>
      <c r="S100" s="48"/>
      <c r="T100" s="48"/>
      <c r="U100" s="48"/>
      <c r="V100" s="48"/>
      <c r="W100" s="48"/>
      <c r="X100" s="48"/>
      <c r="Y100" s="49"/>
      <c r="Z100" s="48"/>
      <c r="AA100" s="19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9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9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</row>
    <row r="101" spans="1:80" ht="22.5" hidden="1" customHeight="1" x14ac:dyDescent="0.15">
      <c r="A101" s="11"/>
      <c r="B101" s="11"/>
      <c r="C101" s="11"/>
      <c r="D101" s="23"/>
      <c r="E101" s="23"/>
      <c r="F101" s="12"/>
      <c r="G101" s="12"/>
      <c r="H101" s="12"/>
      <c r="I101" s="12"/>
      <c r="J101" s="11"/>
      <c r="K101" s="11"/>
      <c r="L101" s="11"/>
      <c r="M101" s="11"/>
      <c r="N101" s="19"/>
      <c r="O101" s="47"/>
      <c r="P101" s="52"/>
      <c r="Q101" s="48"/>
      <c r="R101" s="48">
        <v>2</v>
      </c>
      <c r="S101" s="48"/>
      <c r="T101" s="48"/>
      <c r="U101" s="48"/>
      <c r="V101" s="48"/>
      <c r="W101" s="48"/>
      <c r="X101" s="48"/>
      <c r="Y101" s="49"/>
      <c r="Z101" s="48"/>
      <c r="AA101" s="19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9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9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0" ht="23.25" hidden="1" customHeight="1" x14ac:dyDescent="0.15">
      <c r="A102" s="22"/>
      <c r="B102" s="11"/>
      <c r="C102" s="11"/>
      <c r="D102" s="12"/>
      <c r="E102" s="12"/>
      <c r="F102" s="12"/>
      <c r="G102" s="12"/>
      <c r="H102" s="12"/>
      <c r="I102" s="12"/>
      <c r="J102" s="11"/>
      <c r="K102" s="11"/>
      <c r="L102" s="11"/>
      <c r="M102" s="11"/>
      <c r="N102" s="19"/>
      <c r="O102" s="47"/>
      <c r="P102" s="52"/>
      <c r="Q102" s="48"/>
      <c r="R102" s="48">
        <v>2</v>
      </c>
      <c r="S102" s="48"/>
      <c r="T102" s="48"/>
      <c r="U102" s="48"/>
      <c r="V102" s="48"/>
      <c r="W102" s="48"/>
      <c r="X102" s="48"/>
      <c r="Y102" s="49"/>
      <c r="Z102" s="48"/>
      <c r="AA102" s="19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9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9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0" ht="23.25" hidden="1" customHeight="1" x14ac:dyDescent="0.15">
      <c r="A103" s="22"/>
      <c r="B103" s="11"/>
      <c r="C103" s="11"/>
      <c r="D103" s="12"/>
      <c r="E103" s="12"/>
      <c r="F103" s="12"/>
      <c r="G103" s="12"/>
      <c r="H103" s="12"/>
      <c r="I103" s="12"/>
      <c r="J103" s="11"/>
      <c r="K103" s="11"/>
      <c r="L103" s="11"/>
      <c r="M103" s="11"/>
      <c r="N103" s="19"/>
      <c r="O103" s="47"/>
      <c r="P103" s="52"/>
      <c r="Q103" s="48"/>
      <c r="R103" s="48">
        <v>2</v>
      </c>
      <c r="S103" s="48"/>
      <c r="T103" s="48"/>
      <c r="U103" s="48"/>
      <c r="V103" s="48"/>
      <c r="W103" s="48"/>
      <c r="X103" s="48"/>
      <c r="Y103" s="49"/>
      <c r="Z103" s="48"/>
      <c r="AA103" s="19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9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9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0" ht="23.25" hidden="1" customHeight="1" x14ac:dyDescent="0.15">
      <c r="A104" s="11"/>
      <c r="B104" s="11"/>
      <c r="C104" s="11"/>
      <c r="D104" s="12"/>
      <c r="E104" s="12"/>
      <c r="F104" s="12"/>
      <c r="G104" s="12"/>
      <c r="H104" s="12"/>
      <c r="I104" s="12"/>
      <c r="J104" s="11"/>
      <c r="K104" s="11"/>
      <c r="L104" s="11"/>
      <c r="M104" s="11"/>
      <c r="N104" s="19"/>
      <c r="O104" s="47"/>
      <c r="P104" s="52"/>
      <c r="Q104" s="48"/>
      <c r="R104" s="48">
        <v>2</v>
      </c>
      <c r="S104" s="48"/>
      <c r="T104" s="48"/>
      <c r="U104" s="48"/>
      <c r="V104" s="48"/>
      <c r="W104" s="48"/>
      <c r="X104" s="48"/>
      <c r="Y104" s="49"/>
      <c r="Z104" s="48"/>
      <c r="AA104" s="19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9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9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 ht="23.25" hidden="1" customHeight="1" x14ac:dyDescent="0.15">
      <c r="A105" s="11"/>
      <c r="B105" s="11"/>
      <c r="C105" s="11"/>
      <c r="D105" s="12"/>
      <c r="E105" s="12"/>
      <c r="F105" s="12"/>
      <c r="G105" s="12"/>
      <c r="H105" s="12"/>
      <c r="I105" s="12"/>
      <c r="J105" s="11"/>
      <c r="K105" s="11"/>
      <c r="L105" s="11"/>
      <c r="M105" s="11"/>
      <c r="N105" s="19"/>
      <c r="O105" s="47"/>
      <c r="P105" s="52"/>
      <c r="Q105" s="48"/>
      <c r="R105" s="48">
        <v>2</v>
      </c>
      <c r="S105" s="48"/>
      <c r="T105" s="48"/>
      <c r="U105" s="48"/>
      <c r="V105" s="48"/>
      <c r="W105" s="48"/>
      <c r="X105" s="48"/>
      <c r="Y105" s="49"/>
      <c r="Z105" s="48"/>
      <c r="AA105" s="19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9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9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ht="23.25" hidden="1" customHeight="1" x14ac:dyDescent="0.15">
      <c r="A106" s="11"/>
      <c r="B106" s="11"/>
      <c r="C106" s="11"/>
      <c r="D106" s="12"/>
      <c r="E106" s="12"/>
      <c r="F106" s="17"/>
      <c r="G106" s="17"/>
      <c r="H106" s="17"/>
      <c r="I106" s="17"/>
      <c r="J106" s="11"/>
      <c r="K106" s="11"/>
      <c r="L106" s="11"/>
      <c r="M106" s="11"/>
      <c r="N106" s="19"/>
      <c r="O106" s="47"/>
      <c r="P106" s="52"/>
      <c r="Q106" s="48"/>
      <c r="R106" s="48">
        <v>2</v>
      </c>
      <c r="S106" s="48"/>
      <c r="T106" s="48"/>
      <c r="U106" s="48"/>
      <c r="V106" s="48"/>
      <c r="W106" s="48"/>
      <c r="X106" s="48"/>
      <c r="Y106" s="49"/>
      <c r="Z106" s="48"/>
      <c r="AA106" s="19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9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9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ht="23.25" hidden="1" customHeight="1" x14ac:dyDescent="0.15">
      <c r="A107" s="11"/>
      <c r="B107" s="11"/>
      <c r="C107" s="11"/>
      <c r="D107" s="12"/>
      <c r="E107" s="12"/>
      <c r="F107" s="17"/>
      <c r="G107" s="17"/>
      <c r="H107" s="17"/>
      <c r="I107" s="17"/>
      <c r="J107" s="11"/>
      <c r="K107" s="11"/>
      <c r="L107" s="11"/>
      <c r="M107" s="11"/>
      <c r="N107" s="19"/>
      <c r="O107" s="47"/>
      <c r="P107" s="52"/>
      <c r="Q107" s="48"/>
      <c r="R107" s="48">
        <v>2</v>
      </c>
      <c r="S107" s="48"/>
      <c r="T107" s="48"/>
      <c r="U107" s="48"/>
      <c r="V107" s="48"/>
      <c r="W107" s="48"/>
      <c r="X107" s="48"/>
      <c r="Y107" s="49"/>
      <c r="Z107" s="48"/>
      <c r="AA107" s="19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9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ht="23.25" hidden="1" customHeight="1" x14ac:dyDescent="0.15">
      <c r="A108" s="11"/>
      <c r="B108" s="11"/>
      <c r="C108" s="11"/>
      <c r="D108" s="12"/>
      <c r="E108" s="12"/>
      <c r="F108" s="17"/>
      <c r="G108" s="17"/>
      <c r="H108" s="17"/>
      <c r="I108" s="17"/>
      <c r="J108" s="11"/>
      <c r="K108" s="11"/>
      <c r="L108" s="11"/>
      <c r="M108" s="11"/>
      <c r="N108" s="19"/>
      <c r="O108" s="47"/>
      <c r="P108" s="52"/>
      <c r="Q108" s="48"/>
      <c r="R108" s="48">
        <v>2</v>
      </c>
      <c r="S108" s="48"/>
      <c r="T108" s="48"/>
      <c r="U108" s="48"/>
      <c r="V108" s="48"/>
      <c r="W108" s="48"/>
      <c r="X108" s="48"/>
      <c r="Y108" s="49"/>
      <c r="Z108" s="48"/>
      <c r="AA108" s="19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9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 ht="23.25" hidden="1" customHeight="1" x14ac:dyDescent="0.15">
      <c r="A109" s="11"/>
      <c r="B109" s="11"/>
      <c r="C109" s="11"/>
      <c r="D109" s="12"/>
      <c r="E109" s="12"/>
      <c r="F109" s="17"/>
      <c r="G109" s="17"/>
      <c r="H109" s="17"/>
      <c r="I109" s="17"/>
      <c r="J109" s="11"/>
      <c r="K109" s="11"/>
      <c r="L109" s="11"/>
      <c r="M109" s="11"/>
      <c r="N109" s="19"/>
      <c r="O109" s="47"/>
      <c r="P109" s="52"/>
      <c r="Q109" s="48"/>
      <c r="R109" s="48">
        <v>2</v>
      </c>
      <c r="S109" s="48"/>
      <c r="T109" s="48"/>
      <c r="U109" s="48"/>
      <c r="V109" s="48"/>
      <c r="W109" s="48"/>
      <c r="X109" s="48"/>
      <c r="Y109" s="49"/>
      <c r="Z109" s="48"/>
      <c r="AA109" s="19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9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  <row r="110" spans="1:80" ht="23.25" hidden="1" customHeight="1" x14ac:dyDescent="0.15">
      <c r="A110" s="11"/>
      <c r="B110" s="11"/>
      <c r="C110" s="11"/>
      <c r="D110" s="12"/>
      <c r="E110" s="12"/>
      <c r="F110" s="17"/>
      <c r="G110" s="17"/>
      <c r="H110" s="17"/>
      <c r="I110" s="17"/>
      <c r="J110" s="11"/>
      <c r="K110" s="11"/>
      <c r="L110" s="11"/>
      <c r="M110" s="11"/>
      <c r="N110" s="19"/>
      <c r="O110" s="47"/>
      <c r="P110" s="52"/>
      <c r="Q110" s="48"/>
      <c r="R110" s="48">
        <v>2</v>
      </c>
      <c r="S110" s="48"/>
      <c r="T110" s="48"/>
      <c r="U110" s="48"/>
      <c r="V110" s="48"/>
      <c r="W110" s="48"/>
      <c r="X110" s="48"/>
      <c r="Y110" s="49"/>
      <c r="Z110" s="48"/>
      <c r="AA110" s="19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9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</row>
    <row r="111" spans="1:80" ht="23.25" hidden="1" customHeight="1" x14ac:dyDescent="0.15">
      <c r="A111" s="22"/>
      <c r="B111" s="11"/>
      <c r="C111" s="11"/>
      <c r="D111" s="12"/>
      <c r="E111" s="12"/>
      <c r="F111" s="17"/>
      <c r="G111" s="17"/>
      <c r="H111" s="17"/>
      <c r="I111" s="17"/>
      <c r="J111" s="11"/>
      <c r="K111" s="11"/>
      <c r="L111" s="11"/>
      <c r="M111" s="11"/>
      <c r="N111" s="19"/>
      <c r="O111" s="47"/>
      <c r="P111" s="52"/>
      <c r="Q111" s="48"/>
      <c r="R111" s="48">
        <v>2</v>
      </c>
      <c r="S111" s="48"/>
      <c r="T111" s="48"/>
      <c r="U111" s="48"/>
      <c r="V111" s="48"/>
      <c r="W111" s="48"/>
      <c r="X111" s="48"/>
      <c r="Y111" s="49"/>
      <c r="Z111" s="48"/>
      <c r="AA111" s="19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9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</row>
    <row r="112" spans="1:80" ht="23.25" hidden="1" customHeight="1" x14ac:dyDescent="0.15">
      <c r="A112" s="11"/>
      <c r="B112" s="11"/>
      <c r="C112" s="11"/>
      <c r="D112" s="20"/>
      <c r="E112" s="20"/>
      <c r="F112" s="17"/>
      <c r="G112" s="17"/>
      <c r="H112" s="17"/>
      <c r="I112" s="17"/>
      <c r="J112" s="11"/>
      <c r="K112" s="11"/>
      <c r="L112" s="11"/>
      <c r="M112" s="11"/>
      <c r="N112" s="19"/>
      <c r="O112" s="47"/>
      <c r="P112" s="52"/>
      <c r="Q112" s="48"/>
      <c r="R112" s="48">
        <v>2</v>
      </c>
      <c r="S112" s="48"/>
      <c r="T112" s="48"/>
      <c r="U112" s="48"/>
      <c r="V112" s="48"/>
      <c r="W112" s="48"/>
      <c r="X112" s="48"/>
      <c r="Y112" s="49"/>
      <c r="Z112" s="48"/>
      <c r="AA112" s="19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9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</row>
    <row r="113" spans="1:80" ht="23.25" hidden="1" customHeight="1" x14ac:dyDescent="0.15">
      <c r="A113" s="11"/>
      <c r="B113" s="11"/>
      <c r="C113" s="11"/>
      <c r="D113" s="20"/>
      <c r="E113" s="20"/>
      <c r="F113" s="17"/>
      <c r="G113" s="17"/>
      <c r="H113" s="17"/>
      <c r="I113" s="17"/>
      <c r="J113" s="11"/>
      <c r="K113" s="11"/>
      <c r="L113" s="11"/>
      <c r="M113" s="11"/>
      <c r="N113" s="19"/>
      <c r="O113" s="47"/>
      <c r="P113" s="52"/>
      <c r="Q113" s="48"/>
      <c r="R113" s="48">
        <v>2</v>
      </c>
      <c r="S113" s="48"/>
      <c r="T113" s="48"/>
      <c r="U113" s="48"/>
      <c r="V113" s="48"/>
      <c r="W113" s="48"/>
      <c r="X113" s="48"/>
      <c r="Y113" s="49"/>
      <c r="Z113" s="48"/>
      <c r="AA113" s="19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9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</row>
    <row r="114" spans="1:80" s="11" customFormat="1" ht="23.25" hidden="1" customHeight="1" x14ac:dyDescent="0.15">
      <c r="A114" s="21"/>
      <c r="D114" s="20"/>
      <c r="E114" s="20"/>
      <c r="F114" s="17"/>
      <c r="G114" s="17"/>
      <c r="H114" s="17"/>
      <c r="I114" s="17"/>
      <c r="N114" s="19"/>
      <c r="O114" s="47"/>
      <c r="P114" s="52"/>
      <c r="Q114" s="48"/>
      <c r="R114" s="48">
        <v>2</v>
      </c>
      <c r="S114" s="48"/>
      <c r="T114" s="48"/>
      <c r="U114" s="48"/>
      <c r="V114" s="48"/>
      <c r="W114" s="48"/>
      <c r="X114" s="48"/>
      <c r="Y114" s="49"/>
      <c r="Z114" s="48"/>
      <c r="AA114" s="19"/>
      <c r="BA114" s="19"/>
    </row>
    <row r="115" spans="1:80" s="11" customFormat="1" ht="23.25" hidden="1" customHeight="1" x14ac:dyDescent="0.15">
      <c r="D115" s="20"/>
      <c r="E115" s="20"/>
      <c r="F115" s="17"/>
      <c r="G115" s="17"/>
      <c r="H115" s="17"/>
      <c r="I115" s="17"/>
      <c r="N115" s="19"/>
      <c r="O115" s="47"/>
      <c r="P115" s="52"/>
      <c r="Q115" s="48"/>
      <c r="R115" s="48">
        <v>2</v>
      </c>
      <c r="S115" s="48"/>
      <c r="T115" s="48"/>
      <c r="U115" s="48"/>
      <c r="V115" s="48"/>
      <c r="W115" s="48"/>
      <c r="X115" s="48"/>
      <c r="Y115" s="49"/>
      <c r="Z115" s="48"/>
      <c r="AA115" s="19"/>
      <c r="BA115" s="19"/>
    </row>
    <row r="116" spans="1:80" s="11" customFormat="1" ht="23.25" hidden="1" customHeight="1" x14ac:dyDescent="0.15">
      <c r="D116" s="20"/>
      <c r="E116" s="20"/>
      <c r="F116" s="17"/>
      <c r="G116" s="17"/>
      <c r="H116" s="17"/>
      <c r="I116" s="17"/>
      <c r="N116" s="19"/>
      <c r="O116" s="47"/>
      <c r="P116" s="52"/>
      <c r="Q116" s="48"/>
      <c r="R116" s="48">
        <v>2</v>
      </c>
      <c r="S116" s="48"/>
      <c r="T116" s="48"/>
      <c r="U116" s="48"/>
      <c r="V116" s="48"/>
      <c r="W116" s="48"/>
      <c r="X116" s="48"/>
      <c r="Y116" s="49"/>
      <c r="Z116" s="48"/>
      <c r="AA116" s="19"/>
      <c r="BA116" s="19"/>
    </row>
    <row r="117" spans="1:80" s="11" customFormat="1" ht="23.25" hidden="1" customHeight="1" x14ac:dyDescent="0.15">
      <c r="D117" s="20"/>
      <c r="E117" s="20"/>
      <c r="F117" s="17"/>
      <c r="G117" s="17"/>
      <c r="H117" s="17"/>
      <c r="I117" s="17"/>
      <c r="N117" s="19"/>
      <c r="O117" s="47"/>
      <c r="P117" s="52"/>
      <c r="Q117" s="48"/>
      <c r="R117" s="48">
        <v>2</v>
      </c>
      <c r="S117" s="48"/>
      <c r="T117" s="48"/>
      <c r="U117" s="48"/>
      <c r="V117" s="48"/>
      <c r="W117" s="48"/>
      <c r="X117" s="48"/>
      <c r="Y117" s="49"/>
      <c r="Z117" s="48"/>
      <c r="AA117" s="19"/>
      <c r="BA117" s="19"/>
    </row>
    <row r="118" spans="1:80" s="11" customFormat="1" ht="23.25" hidden="1" customHeight="1" x14ac:dyDescent="0.15">
      <c r="D118" s="20"/>
      <c r="E118" s="20"/>
      <c r="F118" s="17"/>
      <c r="G118" s="17"/>
      <c r="H118" s="17"/>
      <c r="I118" s="17"/>
      <c r="N118" s="19"/>
      <c r="O118" s="47"/>
      <c r="P118" s="52"/>
      <c r="Q118" s="48"/>
      <c r="R118" s="48">
        <v>2</v>
      </c>
      <c r="S118" s="48"/>
      <c r="T118" s="48"/>
      <c r="U118" s="48"/>
      <c r="V118" s="48"/>
      <c r="W118" s="48"/>
      <c r="X118" s="48"/>
      <c r="Y118" s="49"/>
      <c r="Z118" s="48"/>
      <c r="AA118" s="19"/>
      <c r="BA118" s="19"/>
    </row>
    <row r="119" spans="1:80" s="11" customFormat="1" ht="23.25" hidden="1" customHeight="1" x14ac:dyDescent="0.15">
      <c r="D119" s="20"/>
      <c r="E119" s="20"/>
      <c r="F119" s="17"/>
      <c r="G119" s="17"/>
      <c r="H119" s="17"/>
      <c r="I119" s="17"/>
      <c r="N119" s="19"/>
      <c r="O119" s="47"/>
      <c r="P119" s="52"/>
      <c r="Q119" s="48"/>
      <c r="R119" s="48">
        <v>2</v>
      </c>
      <c r="S119" s="48"/>
      <c r="T119" s="48"/>
      <c r="U119" s="48"/>
      <c r="V119" s="48"/>
      <c r="W119" s="48"/>
      <c r="X119" s="48"/>
      <c r="Y119" s="49"/>
      <c r="Z119" s="48"/>
      <c r="AA119" s="19"/>
      <c r="BA119" s="19"/>
    </row>
    <row r="120" spans="1:80" s="11" customFormat="1" ht="23.25" hidden="1" customHeight="1" x14ac:dyDescent="0.15">
      <c r="D120" s="20"/>
      <c r="E120" s="20"/>
      <c r="F120" s="17"/>
      <c r="G120" s="17"/>
      <c r="H120" s="17"/>
      <c r="I120" s="17"/>
      <c r="N120" s="19"/>
      <c r="O120" s="47"/>
      <c r="P120" s="52"/>
      <c r="Q120" s="48"/>
      <c r="R120" s="48">
        <v>2</v>
      </c>
      <c r="S120" s="48"/>
      <c r="T120" s="48"/>
      <c r="U120" s="48"/>
      <c r="V120" s="48"/>
      <c r="W120" s="48"/>
      <c r="X120" s="48"/>
      <c r="Y120" s="49"/>
      <c r="Z120" s="48"/>
      <c r="AA120" s="19"/>
      <c r="BA120" s="19"/>
    </row>
    <row r="121" spans="1:80" s="11" customFormat="1" ht="23.25" hidden="1" customHeight="1" x14ac:dyDescent="0.15">
      <c r="A121" s="22"/>
      <c r="D121" s="20"/>
      <c r="E121" s="20"/>
      <c r="F121" s="17"/>
      <c r="G121" s="17"/>
      <c r="H121" s="17"/>
      <c r="I121" s="17"/>
      <c r="N121" s="19"/>
      <c r="O121" s="47"/>
      <c r="P121" s="52"/>
      <c r="Q121" s="48"/>
      <c r="R121" s="48">
        <v>2</v>
      </c>
      <c r="S121" s="48"/>
      <c r="T121" s="48"/>
      <c r="U121" s="48"/>
      <c r="V121" s="48"/>
      <c r="W121" s="48"/>
      <c r="X121" s="48"/>
      <c r="Y121" s="49"/>
      <c r="Z121" s="48"/>
      <c r="AA121" s="19"/>
      <c r="BA121" s="19"/>
    </row>
    <row r="122" spans="1:80" s="11" customFormat="1" ht="23.25" hidden="1" customHeight="1" x14ac:dyDescent="0.15">
      <c r="D122" s="20"/>
      <c r="E122" s="20"/>
      <c r="F122" s="17"/>
      <c r="G122" s="17"/>
      <c r="H122" s="17"/>
      <c r="I122" s="17"/>
      <c r="N122" s="19"/>
      <c r="O122" s="47"/>
      <c r="P122" s="52"/>
      <c r="Q122" s="48"/>
      <c r="R122" s="48">
        <v>2</v>
      </c>
      <c r="S122" s="48"/>
      <c r="T122" s="48"/>
      <c r="U122" s="48"/>
      <c r="V122" s="48"/>
      <c r="W122" s="48"/>
      <c r="X122" s="48"/>
      <c r="Y122" s="49"/>
      <c r="Z122" s="48"/>
      <c r="AA122" s="19"/>
      <c r="BA122" s="19"/>
    </row>
    <row r="123" spans="1:80" s="11" customFormat="1" ht="23.25" hidden="1" customHeight="1" x14ac:dyDescent="0.15">
      <c r="D123" s="20"/>
      <c r="E123" s="20"/>
      <c r="F123" s="17"/>
      <c r="G123" s="17"/>
      <c r="H123" s="17"/>
      <c r="I123" s="17"/>
      <c r="N123" s="19"/>
      <c r="O123" s="47"/>
      <c r="P123" s="52"/>
      <c r="Q123" s="48"/>
      <c r="R123" s="48">
        <v>2</v>
      </c>
      <c r="S123" s="48"/>
      <c r="T123" s="48"/>
      <c r="U123" s="48"/>
      <c r="V123" s="48"/>
      <c r="W123" s="48"/>
      <c r="X123" s="48"/>
      <c r="Y123" s="49"/>
      <c r="Z123" s="48"/>
      <c r="AA123" s="19"/>
      <c r="BA123" s="19"/>
    </row>
    <row r="124" spans="1:80" s="11" customFormat="1" ht="23.25" hidden="1" customHeight="1" x14ac:dyDescent="0.15">
      <c r="D124" s="20"/>
      <c r="E124" s="20"/>
      <c r="F124" s="17"/>
      <c r="G124" s="17"/>
      <c r="H124" s="17"/>
      <c r="I124" s="17"/>
      <c r="N124" s="19"/>
      <c r="O124" s="47"/>
      <c r="P124" s="52"/>
      <c r="Q124" s="48"/>
      <c r="R124" s="48">
        <v>2</v>
      </c>
      <c r="S124" s="48"/>
      <c r="T124" s="48"/>
      <c r="U124" s="48"/>
      <c r="V124" s="48"/>
      <c r="W124" s="48"/>
      <c r="X124" s="48"/>
      <c r="Y124" s="49"/>
      <c r="Z124" s="48"/>
      <c r="AA124" s="19"/>
      <c r="BA124" s="19"/>
    </row>
    <row r="125" spans="1:80" s="11" customFormat="1" ht="23.25" hidden="1" customHeight="1" x14ac:dyDescent="0.15">
      <c r="D125" s="20"/>
      <c r="E125" s="20"/>
      <c r="F125" s="17"/>
      <c r="G125" s="17"/>
      <c r="H125" s="17"/>
      <c r="I125" s="17"/>
      <c r="N125" s="19"/>
      <c r="O125" s="47"/>
      <c r="P125" s="52"/>
      <c r="Q125" s="48"/>
      <c r="R125" s="48">
        <v>2</v>
      </c>
      <c r="S125" s="48"/>
      <c r="T125" s="48"/>
      <c r="U125" s="48"/>
      <c r="V125" s="48"/>
      <c r="W125" s="48"/>
      <c r="X125" s="48"/>
      <c r="Y125" s="49"/>
      <c r="Z125" s="48"/>
      <c r="AA125" s="19"/>
      <c r="BA125" s="19"/>
    </row>
    <row r="126" spans="1:80" s="11" customFormat="1" ht="23.25" hidden="1" customHeight="1" x14ac:dyDescent="0.15">
      <c r="D126" s="20"/>
      <c r="E126" s="20"/>
      <c r="F126" s="17"/>
      <c r="G126" s="17"/>
      <c r="H126" s="17"/>
      <c r="I126" s="17"/>
      <c r="N126" s="19"/>
      <c r="O126" s="47"/>
      <c r="P126" s="52"/>
      <c r="Q126" s="48"/>
      <c r="R126" s="48">
        <v>2</v>
      </c>
      <c r="S126" s="48"/>
      <c r="T126" s="48"/>
      <c r="U126" s="48"/>
      <c r="V126" s="48"/>
      <c r="W126" s="48"/>
      <c r="X126" s="48"/>
      <c r="Y126" s="49"/>
      <c r="Z126" s="48"/>
      <c r="AA126" s="19"/>
      <c r="BA126" s="19"/>
    </row>
    <row r="127" spans="1:80" s="11" customFormat="1" ht="23.25" hidden="1" customHeight="1" x14ac:dyDescent="0.15">
      <c r="D127" s="20"/>
      <c r="E127" s="20"/>
      <c r="F127" s="17"/>
      <c r="G127" s="17"/>
      <c r="H127" s="17"/>
      <c r="I127" s="17"/>
      <c r="N127" s="19"/>
      <c r="O127" s="47"/>
      <c r="P127" s="52"/>
      <c r="Q127" s="48"/>
      <c r="R127" s="48">
        <v>2</v>
      </c>
      <c r="S127" s="48"/>
      <c r="T127" s="48"/>
      <c r="U127" s="48"/>
      <c r="V127" s="48"/>
      <c r="W127" s="48"/>
      <c r="X127" s="48"/>
      <c r="Y127" s="49"/>
      <c r="Z127" s="48"/>
      <c r="AA127" s="19"/>
      <c r="BA127" s="19"/>
    </row>
    <row r="128" spans="1:80" s="11" customFormat="1" ht="23.25" hidden="1" customHeight="1" x14ac:dyDescent="0.15">
      <c r="A128" s="22"/>
      <c r="D128" s="20"/>
      <c r="E128" s="20"/>
      <c r="F128" s="17"/>
      <c r="G128" s="17"/>
      <c r="H128" s="17"/>
      <c r="I128" s="17"/>
      <c r="N128" s="19"/>
      <c r="O128" s="47"/>
      <c r="P128" s="52"/>
      <c r="Q128" s="48"/>
      <c r="R128" s="48">
        <v>2</v>
      </c>
      <c r="S128" s="48"/>
      <c r="T128" s="48"/>
      <c r="U128" s="48"/>
      <c r="V128" s="48"/>
      <c r="W128" s="48"/>
      <c r="X128" s="48"/>
      <c r="Y128" s="49"/>
      <c r="Z128" s="48"/>
      <c r="AA128" s="19"/>
      <c r="BA128" s="19"/>
    </row>
    <row r="129" spans="1:53" s="11" customFormat="1" ht="23.25" hidden="1" customHeight="1" x14ac:dyDescent="0.15">
      <c r="D129" s="13"/>
      <c r="E129" s="13"/>
      <c r="N129" s="19"/>
      <c r="O129" s="47"/>
      <c r="P129" s="52"/>
      <c r="Q129" s="48"/>
      <c r="R129" s="48">
        <v>2</v>
      </c>
      <c r="S129" s="48"/>
      <c r="T129" s="48"/>
      <c r="U129" s="48"/>
      <c r="V129" s="48"/>
      <c r="W129" s="48"/>
      <c r="X129" s="48"/>
      <c r="Y129" s="49"/>
      <c r="Z129" s="48"/>
      <c r="AA129" s="19"/>
      <c r="BA129" s="19"/>
    </row>
    <row r="130" spans="1:53" s="11" customFormat="1" ht="23.25" hidden="1" customHeight="1" x14ac:dyDescent="0.15">
      <c r="A130" s="22"/>
      <c r="D130" s="13"/>
      <c r="E130" s="13"/>
      <c r="F130" s="12"/>
      <c r="G130" s="12"/>
      <c r="H130" s="12"/>
      <c r="I130" s="12"/>
      <c r="N130" s="19"/>
      <c r="O130" s="47"/>
      <c r="P130" s="52"/>
      <c r="Q130" s="48"/>
      <c r="R130" s="48">
        <v>2</v>
      </c>
      <c r="S130" s="48"/>
      <c r="T130" s="48"/>
      <c r="U130" s="48"/>
      <c r="V130" s="48"/>
      <c r="W130" s="48"/>
      <c r="X130" s="48"/>
      <c r="Y130" s="49"/>
      <c r="Z130" s="48"/>
      <c r="AA130" s="19"/>
      <c r="BA130" s="19"/>
    </row>
    <row r="131" spans="1:53" s="11" customFormat="1" ht="23.25" hidden="1" customHeight="1" x14ac:dyDescent="0.15">
      <c r="D131" s="13"/>
      <c r="E131" s="13"/>
      <c r="N131" s="19"/>
      <c r="O131" s="47"/>
      <c r="P131" s="52"/>
      <c r="Q131" s="48"/>
      <c r="R131" s="48">
        <v>2</v>
      </c>
      <c r="S131" s="48"/>
      <c r="T131" s="48"/>
      <c r="U131" s="48"/>
      <c r="V131" s="48"/>
      <c r="W131" s="48"/>
      <c r="X131" s="48"/>
      <c r="Y131" s="49"/>
      <c r="Z131" s="48"/>
      <c r="AA131" s="19"/>
      <c r="BA131" s="19"/>
    </row>
    <row r="132" spans="1:53" s="11" customFormat="1" ht="23.25" hidden="1" customHeight="1" x14ac:dyDescent="0.15">
      <c r="A132" s="22"/>
      <c r="D132" s="13"/>
      <c r="E132" s="13"/>
      <c r="N132" s="19"/>
      <c r="O132" s="47"/>
      <c r="P132" s="52"/>
      <c r="Q132" s="48"/>
      <c r="R132" s="48">
        <v>2</v>
      </c>
      <c r="S132" s="48"/>
      <c r="T132" s="48"/>
      <c r="U132" s="48"/>
      <c r="V132" s="48"/>
      <c r="W132" s="48"/>
      <c r="X132" s="48"/>
      <c r="Y132" s="49"/>
      <c r="Z132" s="48"/>
      <c r="AA132" s="19"/>
      <c r="BA132" s="19"/>
    </row>
    <row r="133" spans="1:53" s="11" customFormat="1" ht="23.25" hidden="1" customHeight="1" x14ac:dyDescent="0.15">
      <c r="D133" s="13"/>
      <c r="E133" s="13"/>
      <c r="N133" s="19"/>
      <c r="O133" s="47"/>
      <c r="P133" s="52"/>
      <c r="Q133" s="48"/>
      <c r="R133" s="48">
        <v>2</v>
      </c>
      <c r="S133" s="48"/>
      <c r="T133" s="48"/>
      <c r="U133" s="48"/>
      <c r="V133" s="48"/>
      <c r="W133" s="48"/>
      <c r="X133" s="48"/>
      <c r="Y133" s="49"/>
      <c r="Z133" s="48"/>
      <c r="AA133" s="19"/>
    </row>
    <row r="134" spans="1:53" s="11" customFormat="1" ht="23.25" hidden="1" customHeight="1" x14ac:dyDescent="0.15">
      <c r="D134" s="13"/>
      <c r="E134" s="13"/>
      <c r="N134" s="19"/>
      <c r="O134" s="47"/>
      <c r="P134" s="52"/>
      <c r="Q134" s="48"/>
      <c r="R134" s="48">
        <v>2</v>
      </c>
      <c r="S134" s="48"/>
      <c r="T134" s="48"/>
      <c r="U134" s="48"/>
      <c r="V134" s="48"/>
      <c r="W134" s="48"/>
      <c r="X134" s="48"/>
      <c r="Y134" s="49"/>
      <c r="Z134" s="48"/>
      <c r="AA134" s="19"/>
    </row>
    <row r="135" spans="1:53" s="11" customFormat="1" ht="23.25" hidden="1" customHeight="1" x14ac:dyDescent="0.15">
      <c r="A135" s="22"/>
      <c r="D135" s="13"/>
      <c r="E135" s="13"/>
      <c r="N135" s="19"/>
      <c r="O135" s="47"/>
      <c r="P135" s="52"/>
      <c r="Q135" s="48"/>
      <c r="R135" s="48">
        <v>2</v>
      </c>
      <c r="S135" s="48"/>
      <c r="T135" s="48"/>
      <c r="U135" s="48"/>
      <c r="V135" s="48"/>
      <c r="W135" s="48"/>
      <c r="X135" s="48"/>
      <c r="Y135" s="49"/>
      <c r="Z135" s="48"/>
      <c r="AA135" s="19"/>
    </row>
    <row r="136" spans="1:53" s="11" customFormat="1" ht="23.25" hidden="1" customHeight="1" x14ac:dyDescent="0.15">
      <c r="A136" s="22"/>
      <c r="D136" s="13"/>
      <c r="E136" s="13"/>
      <c r="N136" s="19"/>
      <c r="O136" s="47"/>
      <c r="P136" s="52"/>
      <c r="Q136" s="48"/>
      <c r="R136" s="48">
        <v>2</v>
      </c>
      <c r="S136" s="48"/>
      <c r="T136" s="48"/>
      <c r="U136" s="48"/>
      <c r="V136" s="48"/>
      <c r="W136" s="48"/>
      <c r="X136" s="48"/>
      <c r="Y136" s="49"/>
      <c r="Z136" s="48"/>
      <c r="AA136" s="19"/>
    </row>
    <row r="137" spans="1:53" s="11" customFormat="1" ht="23.25" hidden="1" customHeight="1" x14ac:dyDescent="0.15">
      <c r="D137" s="13"/>
      <c r="E137" s="13"/>
      <c r="N137" s="19"/>
      <c r="O137" s="47"/>
      <c r="P137" s="52"/>
      <c r="Q137" s="48"/>
      <c r="R137" s="48">
        <v>2</v>
      </c>
      <c r="S137" s="48"/>
      <c r="T137" s="48"/>
      <c r="U137" s="48"/>
      <c r="V137" s="48"/>
      <c r="W137" s="48"/>
      <c r="X137" s="48"/>
      <c r="Y137" s="49"/>
      <c r="Z137" s="48"/>
      <c r="AA137" s="19"/>
    </row>
    <row r="138" spans="1:53" s="11" customFormat="1" ht="23.25" hidden="1" customHeight="1" x14ac:dyDescent="0.15">
      <c r="D138" s="13"/>
      <c r="E138" s="13"/>
      <c r="N138" s="19"/>
      <c r="O138" s="47"/>
      <c r="P138" s="52"/>
      <c r="Q138" s="48"/>
      <c r="R138" s="48">
        <v>2</v>
      </c>
      <c r="S138" s="48"/>
      <c r="T138" s="48"/>
      <c r="U138" s="48"/>
      <c r="V138" s="48"/>
      <c r="W138" s="48"/>
      <c r="X138" s="48"/>
      <c r="Y138" s="49"/>
      <c r="Z138" s="48"/>
      <c r="AA138" s="19"/>
    </row>
    <row r="139" spans="1:53" s="11" customFormat="1" ht="23.25" hidden="1" customHeight="1" x14ac:dyDescent="0.15">
      <c r="D139" s="13"/>
      <c r="E139" s="13"/>
      <c r="N139" s="19"/>
      <c r="O139" s="47"/>
      <c r="P139" s="52"/>
      <c r="Q139" s="48"/>
      <c r="R139" s="48">
        <v>2</v>
      </c>
      <c r="S139" s="48"/>
      <c r="T139" s="48"/>
      <c r="U139" s="48"/>
      <c r="V139" s="48"/>
      <c r="W139" s="48"/>
      <c r="X139" s="48"/>
      <c r="Y139" s="49"/>
      <c r="Z139" s="48"/>
      <c r="AA139" s="19"/>
    </row>
    <row r="140" spans="1:53" s="11" customFormat="1" ht="23.25" hidden="1" customHeight="1" x14ac:dyDescent="0.15">
      <c r="N140" s="19"/>
      <c r="O140" s="47"/>
      <c r="P140" s="52"/>
      <c r="Q140" s="48"/>
      <c r="R140" s="48">
        <v>2</v>
      </c>
      <c r="S140" s="48"/>
      <c r="T140" s="48"/>
      <c r="U140" s="48"/>
      <c r="V140" s="48"/>
      <c r="W140" s="48"/>
      <c r="X140" s="48"/>
      <c r="Y140" s="49"/>
      <c r="Z140" s="48"/>
      <c r="AA140" s="19"/>
    </row>
    <row r="141" spans="1:53" s="11" customFormat="1" ht="23.25" hidden="1" customHeight="1" x14ac:dyDescent="0.15">
      <c r="N141" s="19"/>
      <c r="O141" s="47"/>
      <c r="P141" s="52"/>
      <c r="Q141" s="48"/>
      <c r="R141" s="48">
        <v>2</v>
      </c>
      <c r="S141" s="48"/>
      <c r="T141" s="48"/>
      <c r="U141" s="48"/>
      <c r="V141" s="48"/>
      <c r="W141" s="48"/>
      <c r="X141" s="48"/>
      <c r="Y141" s="49"/>
      <c r="Z141" s="48"/>
      <c r="AA141" s="19"/>
    </row>
    <row r="142" spans="1:53" s="11" customFormat="1" ht="23.25" hidden="1" customHeight="1" x14ac:dyDescent="0.15">
      <c r="N142" s="19"/>
      <c r="O142" s="47"/>
      <c r="P142" s="52"/>
      <c r="Q142" s="48"/>
      <c r="R142" s="48">
        <v>2</v>
      </c>
      <c r="S142" s="48"/>
      <c r="T142" s="48"/>
      <c r="U142" s="48"/>
      <c r="V142" s="48"/>
      <c r="W142" s="48"/>
      <c r="X142" s="48"/>
      <c r="Y142" s="49"/>
      <c r="Z142" s="48"/>
      <c r="AA142" s="19"/>
    </row>
    <row r="143" spans="1:53" s="11" customFormat="1" ht="23.25" hidden="1" customHeight="1" x14ac:dyDescent="0.15">
      <c r="N143" s="19"/>
      <c r="O143" s="47"/>
      <c r="P143" s="52"/>
      <c r="Q143" s="48"/>
      <c r="R143" s="48">
        <v>2</v>
      </c>
      <c r="S143" s="48"/>
      <c r="T143" s="48"/>
      <c r="U143" s="48"/>
      <c r="V143" s="48"/>
      <c r="W143" s="48"/>
      <c r="X143" s="48"/>
      <c r="Y143" s="49"/>
      <c r="Z143" s="48"/>
      <c r="AA143" s="19"/>
    </row>
    <row r="144" spans="1:53" s="11" customFormat="1" ht="23.25" hidden="1" customHeight="1" x14ac:dyDescent="0.15">
      <c r="N144" s="19"/>
      <c r="O144" s="47"/>
      <c r="P144" s="52"/>
      <c r="Q144" s="48"/>
      <c r="R144" s="48">
        <v>2</v>
      </c>
      <c r="S144" s="48"/>
      <c r="T144" s="48"/>
      <c r="U144" s="48"/>
      <c r="V144" s="48"/>
      <c r="W144" s="48"/>
      <c r="X144" s="48"/>
      <c r="Y144" s="49"/>
      <c r="Z144" s="48"/>
      <c r="AA144" s="19"/>
    </row>
    <row r="145" spans="1:80" s="11" customFormat="1" ht="23.25" hidden="1" customHeight="1" x14ac:dyDescent="0.15">
      <c r="A145" s="22"/>
      <c r="N145" s="19"/>
      <c r="O145" s="47"/>
      <c r="P145" s="52"/>
      <c r="Q145" s="48"/>
      <c r="R145" s="48">
        <v>2</v>
      </c>
      <c r="S145" s="48"/>
      <c r="T145" s="48"/>
      <c r="U145" s="48"/>
      <c r="V145" s="48"/>
      <c r="W145" s="48"/>
      <c r="X145" s="48"/>
      <c r="Y145" s="49"/>
      <c r="Z145" s="48"/>
      <c r="AA145" s="19"/>
    </row>
    <row r="146" spans="1:80" s="11" customFormat="1" ht="23.25" hidden="1" customHeight="1" x14ac:dyDescent="0.15">
      <c r="A146" s="28"/>
      <c r="N146" s="19"/>
      <c r="O146" s="47"/>
      <c r="P146" s="52"/>
      <c r="Q146" s="48"/>
      <c r="R146" s="48">
        <v>2</v>
      </c>
      <c r="S146" s="48"/>
      <c r="T146" s="48"/>
      <c r="U146" s="48"/>
      <c r="V146" s="48"/>
      <c r="W146" s="48"/>
      <c r="X146" s="48"/>
      <c r="Y146" s="49"/>
      <c r="Z146" s="48"/>
      <c r="AA146" s="19"/>
    </row>
    <row r="147" spans="1:80" s="11" customFormat="1" ht="23.25" hidden="1" customHeight="1" x14ac:dyDescent="0.15">
      <c r="N147" s="19"/>
      <c r="O147" s="47"/>
      <c r="P147" s="52"/>
      <c r="Q147" s="48"/>
      <c r="R147" s="48">
        <v>2</v>
      </c>
      <c r="S147" s="48"/>
      <c r="T147" s="48"/>
      <c r="U147" s="48"/>
      <c r="V147" s="48"/>
      <c r="W147" s="48"/>
      <c r="X147" s="48"/>
      <c r="Y147" s="49"/>
      <c r="Z147" s="48"/>
      <c r="AA147" s="19"/>
    </row>
    <row r="148" spans="1:80" s="11" customFormat="1" ht="23.25" hidden="1" customHeight="1" x14ac:dyDescent="0.15">
      <c r="A148" s="28"/>
      <c r="N148" s="19"/>
      <c r="O148" s="47"/>
      <c r="P148" s="52"/>
      <c r="Q148" s="48"/>
      <c r="R148" s="48">
        <v>2</v>
      </c>
      <c r="S148" s="48"/>
      <c r="T148" s="48"/>
      <c r="U148" s="48"/>
      <c r="V148" s="48"/>
      <c r="W148" s="48"/>
      <c r="X148" s="48"/>
      <c r="Y148" s="49"/>
      <c r="Z148" s="48"/>
      <c r="AA148" s="19"/>
    </row>
    <row r="149" spans="1:80" s="11" customFormat="1" ht="23.25" hidden="1" customHeight="1" x14ac:dyDescent="0.15">
      <c r="A149" s="22"/>
      <c r="N149" s="19"/>
      <c r="O149" s="47"/>
      <c r="P149" s="52"/>
      <c r="Q149" s="48"/>
      <c r="R149" s="48">
        <v>2</v>
      </c>
      <c r="S149" s="48"/>
      <c r="T149" s="48"/>
      <c r="U149" s="48"/>
      <c r="V149" s="48"/>
      <c r="W149" s="48"/>
      <c r="X149" s="48"/>
      <c r="Y149" s="49"/>
      <c r="Z149" s="48"/>
      <c r="AA149" s="19"/>
    </row>
    <row r="150" spans="1:80" s="11" customFormat="1" ht="23.25" hidden="1" customHeight="1" x14ac:dyDescent="0.15">
      <c r="A150" s="28"/>
      <c r="N150" s="19"/>
      <c r="O150" s="47"/>
      <c r="P150" s="52"/>
      <c r="Q150" s="48"/>
      <c r="R150" s="48">
        <v>2</v>
      </c>
      <c r="S150" s="48"/>
      <c r="T150" s="48"/>
      <c r="U150" s="48"/>
      <c r="V150" s="48"/>
      <c r="W150" s="48"/>
      <c r="X150" s="48"/>
      <c r="Y150" s="49"/>
      <c r="Z150" s="48"/>
      <c r="AA150" s="19"/>
      <c r="AD150" s="11" t="s">
        <v>18</v>
      </c>
      <c r="AQ150" s="11" t="s">
        <v>18</v>
      </c>
      <c r="BD150" s="11" t="s">
        <v>18</v>
      </c>
      <c r="BQ150" s="11" t="s">
        <v>18</v>
      </c>
    </row>
    <row r="151" spans="1:80" s="11" customFormat="1" ht="23.25" hidden="1" customHeight="1" x14ac:dyDescent="0.15">
      <c r="N151" s="19"/>
      <c r="O151" s="47"/>
      <c r="P151" s="52"/>
      <c r="Q151" s="48"/>
      <c r="R151" s="48">
        <v>2</v>
      </c>
      <c r="S151" s="48"/>
      <c r="T151" s="48"/>
      <c r="U151" s="48"/>
      <c r="V151" s="48"/>
      <c r="W151" s="48"/>
      <c r="X151" s="48"/>
      <c r="Y151" s="49"/>
      <c r="Z151" s="48"/>
      <c r="AA151" s="19"/>
    </row>
    <row r="152" spans="1:80" s="11" customFormat="1" ht="23.25" hidden="1" customHeight="1" x14ac:dyDescent="0.15">
      <c r="N152" s="19"/>
      <c r="O152" s="47"/>
      <c r="P152" s="52"/>
      <c r="Q152" s="48"/>
      <c r="R152" s="48">
        <v>2</v>
      </c>
      <c r="S152" s="48"/>
      <c r="T152" s="48"/>
      <c r="U152" s="48"/>
      <c r="V152" s="48"/>
      <c r="W152" s="48"/>
      <c r="X152" s="48"/>
      <c r="Y152" s="49"/>
      <c r="Z152" s="48"/>
      <c r="AA152" s="19"/>
    </row>
    <row r="153" spans="1:80" s="11" customFormat="1" ht="23.25" hidden="1" customHeight="1" x14ac:dyDescent="0.15">
      <c r="A153" s="22"/>
      <c r="N153" s="19"/>
      <c r="O153" s="47"/>
      <c r="P153" s="52"/>
      <c r="Q153" s="48"/>
      <c r="R153" s="48">
        <v>2</v>
      </c>
      <c r="S153" s="48"/>
      <c r="T153" s="48"/>
      <c r="U153" s="48"/>
      <c r="V153" s="48"/>
      <c r="W153" s="48"/>
      <c r="X153" s="48"/>
      <c r="Y153" s="49"/>
      <c r="Z153" s="48"/>
      <c r="AA153" s="19"/>
    </row>
    <row r="154" spans="1:80" s="11" customFormat="1" ht="23.25" hidden="1" customHeight="1" x14ac:dyDescent="0.15">
      <c r="N154" s="19"/>
      <c r="O154" s="47"/>
      <c r="P154" s="52"/>
      <c r="Q154" s="48"/>
      <c r="R154" s="48">
        <v>2</v>
      </c>
      <c r="S154" s="48"/>
      <c r="T154" s="48"/>
      <c r="U154" s="48"/>
      <c r="V154" s="48"/>
      <c r="W154" s="48"/>
      <c r="X154" s="48"/>
      <c r="Y154" s="49"/>
      <c r="Z154" s="48"/>
      <c r="AA154" s="19"/>
    </row>
    <row r="155" spans="1:80" s="11" customFormat="1" ht="23.25" hidden="1" customHeight="1" x14ac:dyDescent="0.15">
      <c r="N155" s="19"/>
      <c r="O155" s="47"/>
      <c r="P155" s="52"/>
      <c r="Q155" s="48"/>
      <c r="R155" s="48">
        <v>2</v>
      </c>
      <c r="S155" s="48"/>
      <c r="T155" s="48"/>
      <c r="U155" s="48"/>
      <c r="V155" s="48"/>
      <c r="W155" s="48"/>
      <c r="X155" s="48"/>
      <c r="Y155" s="49"/>
      <c r="Z155" s="48"/>
      <c r="AA155" s="19"/>
    </row>
    <row r="156" spans="1:80" s="11" customFormat="1" ht="23.25" hidden="1" customHeight="1" x14ac:dyDescent="0.15">
      <c r="N156" s="19"/>
      <c r="O156" s="47"/>
      <c r="P156" s="52"/>
      <c r="Q156" s="48"/>
      <c r="R156" s="48">
        <v>2</v>
      </c>
      <c r="S156" s="48"/>
      <c r="T156" s="48"/>
      <c r="U156" s="48"/>
      <c r="V156" s="48"/>
      <c r="W156" s="48"/>
      <c r="X156" s="48"/>
      <c r="Y156" s="49"/>
      <c r="Z156" s="48"/>
      <c r="AA156" s="19"/>
    </row>
    <row r="157" spans="1:80" ht="23.25" hidden="1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9"/>
      <c r="O157" s="47"/>
      <c r="P157" s="52"/>
      <c r="Q157" s="48"/>
      <c r="R157" s="48">
        <v>2</v>
      </c>
      <c r="S157" s="48"/>
      <c r="T157" s="48"/>
      <c r="U157" s="48"/>
      <c r="V157" s="48"/>
      <c r="W157" s="48"/>
      <c r="X157" s="48"/>
      <c r="Y157" s="49"/>
      <c r="Z157" s="48"/>
      <c r="AA157" s="19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0" ht="23.25" hidden="1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9"/>
      <c r="O158" s="47"/>
      <c r="P158" s="52"/>
      <c r="Q158" s="48"/>
      <c r="R158" s="48">
        <v>2</v>
      </c>
      <c r="S158" s="48"/>
      <c r="T158" s="48"/>
      <c r="U158" s="48"/>
      <c r="V158" s="48"/>
      <c r="W158" s="48"/>
      <c r="X158" s="48"/>
      <c r="Y158" s="49"/>
      <c r="Z158" s="48"/>
      <c r="AA158" s="19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</row>
    <row r="159" spans="1:80" ht="23.25" hidden="1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9"/>
      <c r="O159" s="47"/>
      <c r="P159" s="52"/>
      <c r="Q159" s="48"/>
      <c r="R159" s="48">
        <v>2</v>
      </c>
      <c r="S159" s="48"/>
      <c r="T159" s="48"/>
      <c r="U159" s="48"/>
      <c r="V159" s="48"/>
      <c r="W159" s="48"/>
      <c r="X159" s="48"/>
      <c r="Y159" s="49"/>
      <c r="Z159" s="48"/>
      <c r="AA159" s="19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</row>
    <row r="160" spans="1:80" ht="23.25" hidden="1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9"/>
      <c r="O160" s="47"/>
      <c r="P160" s="52"/>
      <c r="Q160" s="48"/>
      <c r="R160" s="48">
        <v>2</v>
      </c>
      <c r="S160" s="48"/>
      <c r="T160" s="48"/>
      <c r="U160" s="48"/>
      <c r="V160" s="48"/>
      <c r="W160" s="48"/>
      <c r="X160" s="48"/>
      <c r="Y160" s="49"/>
      <c r="Z160" s="48"/>
      <c r="AA160" s="19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</row>
    <row r="161" spans="1:80" ht="23.25" hidden="1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9"/>
      <c r="O161" s="47"/>
      <c r="P161" s="52"/>
      <c r="Q161" s="48"/>
      <c r="R161" s="48">
        <v>2</v>
      </c>
      <c r="S161" s="48"/>
      <c r="T161" s="48"/>
      <c r="U161" s="48"/>
      <c r="V161" s="48"/>
      <c r="W161" s="48"/>
      <c r="X161" s="48"/>
      <c r="Y161" s="49"/>
      <c r="Z161" s="48"/>
      <c r="AA161" s="19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</row>
    <row r="162" spans="1:80" ht="23.25" hidden="1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9"/>
      <c r="O162" s="47"/>
      <c r="P162" s="52"/>
      <c r="Q162" s="48"/>
      <c r="R162" s="48">
        <v>2</v>
      </c>
      <c r="S162" s="48"/>
      <c r="T162" s="48"/>
      <c r="U162" s="48"/>
      <c r="V162" s="48"/>
      <c r="W162" s="48"/>
      <c r="X162" s="48"/>
      <c r="Y162" s="49"/>
      <c r="Z162" s="48"/>
      <c r="AA162" s="19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</row>
    <row r="163" spans="1:80" ht="23.25" hidden="1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9"/>
      <c r="O163" s="47"/>
      <c r="P163" s="52"/>
      <c r="Q163" s="48"/>
      <c r="R163" s="48">
        <v>2</v>
      </c>
      <c r="S163" s="48"/>
      <c r="T163" s="48"/>
      <c r="U163" s="48"/>
      <c r="V163" s="48"/>
      <c r="W163" s="48"/>
      <c r="X163" s="48"/>
      <c r="Y163" s="49"/>
      <c r="Z163" s="48"/>
      <c r="AA163" s="19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</row>
    <row r="164" spans="1:80" ht="23.25" hidden="1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9"/>
      <c r="O164" s="47"/>
      <c r="P164" s="52"/>
      <c r="Q164" s="48"/>
      <c r="R164" s="48">
        <v>2</v>
      </c>
      <c r="S164" s="48"/>
      <c r="T164" s="48"/>
      <c r="U164" s="48"/>
      <c r="V164" s="48"/>
      <c r="W164" s="48"/>
      <c r="X164" s="48"/>
      <c r="Y164" s="49"/>
      <c r="Z164" s="48"/>
      <c r="AA164" s="19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</row>
    <row r="165" spans="1:80" ht="23.25" hidden="1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9"/>
      <c r="O165" s="47"/>
      <c r="P165" s="52"/>
      <c r="Q165" s="48"/>
      <c r="R165" s="48">
        <v>2</v>
      </c>
      <c r="S165" s="48"/>
      <c r="T165" s="48"/>
      <c r="U165" s="48"/>
      <c r="V165" s="48"/>
      <c r="W165" s="48"/>
      <c r="X165" s="48"/>
      <c r="Y165" s="49"/>
      <c r="Z165" s="48"/>
      <c r="AA165" s="19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</row>
    <row r="166" spans="1:80" ht="23.25" hidden="1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9"/>
      <c r="O166" s="47"/>
      <c r="P166" s="52"/>
      <c r="Q166" s="48"/>
      <c r="R166" s="48">
        <v>2</v>
      </c>
      <c r="S166" s="48"/>
      <c r="T166" s="48"/>
      <c r="U166" s="48"/>
      <c r="V166" s="48"/>
      <c r="W166" s="48"/>
      <c r="X166" s="48"/>
      <c r="Y166" s="49"/>
      <c r="Z166" s="48"/>
      <c r="AA166" s="19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</row>
    <row r="167" spans="1:80" ht="23.25" hidden="1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9"/>
      <c r="O167" s="47"/>
      <c r="P167" s="52"/>
      <c r="Q167" s="48"/>
      <c r="R167" s="48">
        <v>2</v>
      </c>
      <c r="S167" s="48"/>
      <c r="T167" s="48"/>
      <c r="U167" s="48"/>
      <c r="V167" s="48"/>
      <c r="W167" s="48"/>
      <c r="X167" s="48"/>
      <c r="Y167" s="49"/>
      <c r="Z167" s="48"/>
      <c r="AA167" s="19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</row>
    <row r="168" spans="1:80" ht="23.25" hidden="1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9"/>
      <c r="O168" s="47"/>
      <c r="P168" s="52"/>
      <c r="Q168" s="48"/>
      <c r="R168" s="48">
        <v>2</v>
      </c>
      <c r="S168" s="48"/>
      <c r="T168" s="48"/>
      <c r="U168" s="48"/>
      <c r="V168" s="48"/>
      <c r="W168" s="48"/>
      <c r="X168" s="48"/>
      <c r="Y168" s="49"/>
      <c r="Z168" s="48"/>
      <c r="AA168" s="19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</row>
    <row r="169" spans="1:80" ht="23.25" hidden="1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9"/>
      <c r="O169" s="47"/>
      <c r="P169" s="52"/>
      <c r="Q169" s="48"/>
      <c r="R169" s="48">
        <v>2</v>
      </c>
      <c r="S169" s="48"/>
      <c r="T169" s="48"/>
      <c r="U169" s="48"/>
      <c r="V169" s="48"/>
      <c r="W169" s="48"/>
      <c r="X169" s="48"/>
      <c r="Y169" s="49"/>
      <c r="Z169" s="48"/>
      <c r="AA169" s="19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</row>
    <row r="170" spans="1:80" ht="23.25" hidden="1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9"/>
      <c r="O170" s="47"/>
      <c r="P170" s="52"/>
      <c r="Q170" s="48"/>
      <c r="R170" s="48">
        <v>2</v>
      </c>
      <c r="S170" s="48"/>
      <c r="T170" s="48"/>
      <c r="U170" s="48"/>
      <c r="V170" s="48"/>
      <c r="W170" s="48"/>
      <c r="X170" s="48"/>
      <c r="Y170" s="49"/>
      <c r="Z170" s="48"/>
      <c r="AA170" s="19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</row>
    <row r="171" spans="1:80" ht="23.25" hidden="1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9"/>
      <c r="O171" s="47"/>
      <c r="P171" s="52"/>
      <c r="Q171" s="48"/>
      <c r="R171" s="48">
        <v>2</v>
      </c>
      <c r="S171" s="48"/>
      <c r="T171" s="48"/>
      <c r="U171" s="48"/>
      <c r="V171" s="48"/>
      <c r="W171" s="48"/>
      <c r="X171" s="48"/>
      <c r="Y171" s="49"/>
      <c r="Z171" s="48"/>
      <c r="AA171" s="19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</row>
    <row r="172" spans="1:80" ht="23.25" hidden="1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9"/>
      <c r="O172" s="47"/>
      <c r="P172" s="52"/>
      <c r="Q172" s="48"/>
      <c r="R172" s="48">
        <v>2</v>
      </c>
      <c r="S172" s="48"/>
      <c r="T172" s="48"/>
      <c r="U172" s="48"/>
      <c r="V172" s="48"/>
      <c r="W172" s="48"/>
      <c r="X172" s="48"/>
      <c r="Y172" s="49"/>
      <c r="Z172" s="48"/>
      <c r="AA172" s="19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</row>
    <row r="173" spans="1:80" ht="23.25" hidden="1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9"/>
      <c r="O173" s="47"/>
      <c r="P173" s="52"/>
      <c r="Q173" s="48"/>
      <c r="R173" s="48">
        <v>2</v>
      </c>
      <c r="S173" s="48"/>
      <c r="T173" s="48"/>
      <c r="U173" s="48"/>
      <c r="V173" s="48"/>
      <c r="W173" s="48"/>
      <c r="X173" s="48"/>
      <c r="Y173" s="49"/>
      <c r="Z173" s="48"/>
      <c r="AA173" s="19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</row>
    <row r="174" spans="1:80" ht="23.25" hidden="1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9"/>
      <c r="O174" s="47"/>
      <c r="P174" s="52"/>
      <c r="Q174" s="48"/>
      <c r="R174" s="48">
        <v>2</v>
      </c>
      <c r="S174" s="48"/>
      <c r="T174" s="48"/>
      <c r="U174" s="48"/>
      <c r="V174" s="48"/>
      <c r="W174" s="48"/>
      <c r="X174" s="48"/>
      <c r="Y174" s="49"/>
      <c r="Z174" s="48"/>
      <c r="AA174" s="19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</row>
    <row r="175" spans="1:80" ht="23.25" hidden="1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9"/>
      <c r="O175" s="47"/>
      <c r="P175" s="52"/>
      <c r="Q175" s="48"/>
      <c r="R175" s="48">
        <v>2</v>
      </c>
      <c r="S175" s="48"/>
      <c r="T175" s="48"/>
      <c r="U175" s="48"/>
      <c r="V175" s="48"/>
      <c r="W175" s="48"/>
      <c r="X175" s="48"/>
      <c r="Y175" s="49"/>
      <c r="Z175" s="48"/>
      <c r="AA175" s="19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</row>
    <row r="176" spans="1:80" ht="23.25" hidden="1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9"/>
      <c r="O176" s="47"/>
      <c r="P176" s="52"/>
      <c r="Q176" s="48"/>
      <c r="R176" s="48">
        <v>2</v>
      </c>
      <c r="S176" s="48"/>
      <c r="T176" s="48"/>
      <c r="U176" s="48"/>
      <c r="V176" s="48"/>
      <c r="W176" s="48"/>
      <c r="X176" s="48"/>
      <c r="Y176" s="49"/>
      <c r="Z176" s="48"/>
      <c r="AA176" s="19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</row>
    <row r="177" spans="1:80" ht="23.25" hidden="1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9"/>
      <c r="O177" s="47"/>
      <c r="P177" s="52"/>
      <c r="Q177" s="48"/>
      <c r="R177" s="48">
        <v>2</v>
      </c>
      <c r="S177" s="48"/>
      <c r="T177" s="48"/>
      <c r="U177" s="48"/>
      <c r="V177" s="48"/>
      <c r="W177" s="48"/>
      <c r="X177" s="48"/>
      <c r="Y177" s="49"/>
      <c r="Z177" s="48"/>
      <c r="AA177" s="19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</row>
    <row r="178" spans="1:80" ht="23.25" hidden="1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9"/>
      <c r="O178" s="47"/>
      <c r="P178" s="52"/>
      <c r="Q178" s="48"/>
      <c r="R178" s="48">
        <v>2</v>
      </c>
      <c r="S178" s="48"/>
      <c r="T178" s="48"/>
      <c r="U178" s="48"/>
      <c r="V178" s="48"/>
      <c r="W178" s="48"/>
      <c r="X178" s="48"/>
      <c r="Y178" s="49"/>
      <c r="Z178" s="48"/>
      <c r="AA178" s="19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</row>
    <row r="179" spans="1:80" ht="23.25" hidden="1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9"/>
      <c r="O179" s="47"/>
      <c r="P179" s="52"/>
      <c r="Q179" s="48"/>
      <c r="R179" s="48">
        <v>2</v>
      </c>
      <c r="S179" s="48"/>
      <c r="T179" s="48"/>
      <c r="U179" s="48"/>
      <c r="V179" s="48"/>
      <c r="W179" s="48"/>
      <c r="X179" s="48"/>
      <c r="Y179" s="49"/>
      <c r="Z179" s="48"/>
      <c r="AA179" s="19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</row>
    <row r="180" spans="1:80" ht="23.25" hidden="1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9"/>
      <c r="O180" s="47"/>
      <c r="P180" s="52"/>
      <c r="Q180" s="48"/>
      <c r="R180" s="48">
        <v>2</v>
      </c>
      <c r="S180" s="48"/>
      <c r="T180" s="48"/>
      <c r="U180" s="48"/>
      <c r="V180" s="48"/>
      <c r="W180" s="48"/>
      <c r="X180" s="48"/>
      <c r="Y180" s="49"/>
      <c r="Z180" s="48"/>
      <c r="AA180" s="19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</row>
    <row r="181" spans="1:80" ht="23.25" hidden="1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9"/>
      <c r="O181" s="47"/>
      <c r="P181" s="52"/>
      <c r="Q181" s="48"/>
      <c r="R181" s="48">
        <v>2</v>
      </c>
      <c r="S181" s="48"/>
      <c r="T181" s="48"/>
      <c r="U181" s="48"/>
      <c r="V181" s="48"/>
      <c r="W181" s="48"/>
      <c r="X181" s="48"/>
      <c r="Y181" s="49"/>
      <c r="Z181" s="48"/>
      <c r="AA181" s="19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</row>
    <row r="182" spans="1:80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9"/>
      <c r="O182" s="11"/>
      <c r="P182" s="11"/>
      <c r="Q182" s="11" t="s">
        <v>18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9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</row>
    <row r="183" spans="1:80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9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9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</row>
    <row r="184" spans="1:80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9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9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80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9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9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</row>
    <row r="186" spans="1:80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9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9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</row>
    <row r="187" spans="1:80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9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9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</row>
    <row r="188" spans="1:80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9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9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9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9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</row>
    <row r="190" spans="1:80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9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9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</row>
    <row r="191" spans="1:80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9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9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</row>
    <row r="192" spans="1:80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9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9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</row>
    <row r="193" spans="1:80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9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9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</row>
    <row r="194" spans="1:80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9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9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</row>
    <row r="195" spans="1:80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9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9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</row>
    <row r="196" spans="1:80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9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9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</row>
    <row r="197" spans="1:80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9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9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</row>
    <row r="198" spans="1:80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9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9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</row>
    <row r="199" spans="1:80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9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9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</row>
    <row r="200" spans="1:80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9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9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</row>
    <row r="201" spans="1:80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9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9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</row>
    <row r="202" spans="1:80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9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9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</row>
    <row r="203" spans="1:80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9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9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</row>
    <row r="204" spans="1:80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9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9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</row>
    <row r="205" spans="1:80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9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9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</row>
    <row r="206" spans="1:80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9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9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</row>
    <row r="207" spans="1:80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9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9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</row>
    <row r="208" spans="1:80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9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9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</row>
    <row r="209" spans="1:80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9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9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</row>
    <row r="210" spans="1:80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9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9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</row>
    <row r="211" spans="1:80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9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9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</row>
    <row r="212" spans="1:80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9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</row>
    <row r="213" spans="1:80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9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</row>
    <row r="214" spans="1:80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9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</row>
    <row r="215" spans="1:80" ht="23.25" customHeight="1" x14ac:dyDescent="0.15">
      <c r="A215" s="22"/>
      <c r="B215" s="11"/>
      <c r="C215" s="11"/>
      <c r="D215" s="14"/>
      <c r="E215" s="14"/>
      <c r="F215" s="14"/>
      <c r="G215" s="14"/>
      <c r="H215" s="14"/>
      <c r="I215" s="14"/>
      <c r="J215" s="11"/>
      <c r="K215" s="11"/>
      <c r="L215" s="11"/>
      <c r="M215" s="11"/>
      <c r="N215" s="19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</row>
    <row r="216" spans="1:80" ht="23.25" customHeight="1" x14ac:dyDescent="0.15">
      <c r="A216" s="11"/>
      <c r="B216" s="11"/>
      <c r="C216" s="11"/>
      <c r="D216" s="15"/>
      <c r="E216" s="15"/>
      <c r="F216" s="15"/>
      <c r="G216" s="15"/>
      <c r="H216" s="15"/>
      <c r="I216" s="15"/>
      <c r="J216" s="11"/>
      <c r="K216" s="11"/>
      <c r="L216" s="11"/>
      <c r="M216" s="11"/>
      <c r="N216" s="19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</row>
    <row r="217" spans="1:80" ht="23.25" customHeight="1" x14ac:dyDescent="0.15">
      <c r="A217" s="11"/>
      <c r="B217" s="11"/>
      <c r="C217" s="11"/>
      <c r="D217" s="15"/>
      <c r="E217" s="15"/>
      <c r="F217" s="15"/>
      <c r="G217" s="15"/>
      <c r="H217" s="15"/>
      <c r="I217" s="15"/>
      <c r="J217" s="11"/>
      <c r="K217" s="11"/>
      <c r="L217" s="11"/>
      <c r="M217" s="11"/>
      <c r="N217" s="19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</row>
    <row r="218" spans="1:80" ht="23.25" customHeight="1" x14ac:dyDescent="0.15">
      <c r="A218" s="11"/>
      <c r="B218" s="14"/>
      <c r="C218" s="14"/>
      <c r="D218" s="15"/>
      <c r="E218" s="15"/>
      <c r="F218" s="15"/>
      <c r="G218" s="15"/>
      <c r="H218" s="15"/>
      <c r="I218" s="15"/>
      <c r="J218" s="14"/>
      <c r="K218" s="14"/>
      <c r="L218" s="14"/>
      <c r="M218" s="14"/>
      <c r="N218" s="19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</row>
    <row r="219" spans="1:80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9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</row>
    <row r="220" spans="1:80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9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</row>
    <row r="221" spans="1:80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9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</row>
    <row r="222" spans="1:80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9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</row>
    <row r="223" spans="1:80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9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</row>
    <row r="224" spans="1:80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9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</row>
    <row r="225" spans="1:80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9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</row>
    <row r="226" spans="1:80" ht="23.25" customHeight="1" x14ac:dyDescent="0.15">
      <c r="A226" s="11"/>
      <c r="B226" s="15"/>
      <c r="C226" s="15"/>
      <c r="D226" s="11"/>
      <c r="E226" s="11"/>
      <c r="F226" s="11"/>
      <c r="G226" s="11"/>
      <c r="H226" s="11"/>
      <c r="I226" s="11"/>
      <c r="J226" s="15"/>
      <c r="K226" s="15"/>
      <c r="L226" s="15"/>
      <c r="M226" s="15"/>
      <c r="N226" s="19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</row>
    <row r="227" spans="1:80" ht="23.25" customHeight="1" x14ac:dyDescent="0.15">
      <c r="A227" s="11"/>
      <c r="B227" s="15"/>
      <c r="C227" s="15"/>
      <c r="D227" s="11"/>
      <c r="E227" s="11"/>
      <c r="F227" s="11"/>
      <c r="G227" s="11"/>
      <c r="H227" s="11"/>
      <c r="I227" s="11"/>
      <c r="J227" s="15"/>
      <c r="K227" s="15"/>
      <c r="L227" s="15"/>
      <c r="M227" s="15"/>
      <c r="N227" s="19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</row>
    <row r="228" spans="1:80" ht="23.25" customHeight="1" x14ac:dyDescent="0.15">
      <c r="A228" s="11"/>
      <c r="B228" s="15"/>
      <c r="C228" s="15"/>
      <c r="D228" s="11"/>
      <c r="E228" s="11"/>
      <c r="F228" s="11"/>
      <c r="G228" s="11"/>
      <c r="H228" s="11"/>
      <c r="I228" s="11"/>
      <c r="J228" s="15"/>
      <c r="K228" s="15"/>
      <c r="L228" s="15"/>
      <c r="M228" s="15"/>
      <c r="N228" s="19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</row>
    <row r="229" spans="1:80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9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</row>
    <row r="230" spans="1:80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9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</row>
    <row r="231" spans="1:80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9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</row>
    <row r="232" spans="1:80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9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</row>
    <row r="233" spans="1:80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9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</row>
    <row r="234" spans="1:80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9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</row>
    <row r="235" spans="1:80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9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</row>
    <row r="236" spans="1:80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9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</row>
    <row r="237" spans="1:80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9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</row>
    <row r="238" spans="1:80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9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</row>
    <row r="239" spans="1:80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9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</row>
    <row r="240" spans="1:80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9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</row>
    <row r="241" spans="1:80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9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</row>
    <row r="242" spans="1:80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9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</row>
    <row r="243" spans="1:80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9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</row>
    <row r="244" spans="1:80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9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</row>
    <row r="245" spans="1:80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9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</row>
    <row r="246" spans="1:80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9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</row>
    <row r="247" spans="1:80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9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</row>
    <row r="248" spans="1:80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9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</row>
    <row r="249" spans="1:80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9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</row>
    <row r="250" spans="1:80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9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</row>
    <row r="251" spans="1:80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9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</row>
    <row r="252" spans="1:80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9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</row>
    <row r="253" spans="1:80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9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</row>
    <row r="254" spans="1:80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9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</row>
    <row r="255" spans="1:80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9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</row>
    <row r="256" spans="1:80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9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</row>
    <row r="257" spans="1:80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9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</row>
    <row r="258" spans="1:80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9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</row>
    <row r="259" spans="1:80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9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</row>
    <row r="260" spans="1:80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9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</row>
    <row r="261" spans="1:80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9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</row>
    <row r="262" spans="1:80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9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</row>
    <row r="263" spans="1:80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9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</row>
    <row r="264" spans="1:80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9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</row>
    <row r="265" spans="1:80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9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</row>
    <row r="266" spans="1:80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9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</row>
    <row r="267" spans="1:80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9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</row>
    <row r="268" spans="1:80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9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</row>
    <row r="269" spans="1:80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9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</row>
    <row r="270" spans="1:80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9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</row>
    <row r="271" spans="1:80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9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</row>
    <row r="272" spans="1:80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9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</row>
    <row r="273" spans="1:80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9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</row>
    <row r="274" spans="1:80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9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</row>
    <row r="275" spans="1:80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9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</row>
    <row r="276" spans="1:80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9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</row>
    <row r="277" spans="1:80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9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</row>
    <row r="278" spans="1:80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9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</row>
    <row r="279" spans="1:80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9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</row>
    <row r="280" spans="1:80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9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</row>
    <row r="281" spans="1:80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9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</row>
    <row r="282" spans="1:80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9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</row>
    <row r="283" spans="1:80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9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</row>
    <row r="284" spans="1:80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9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</row>
    <row r="285" spans="1:80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9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</row>
    <row r="286" spans="1:80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9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</row>
    <row r="287" spans="1:80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9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</row>
    <row r="288" spans="1:80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</row>
    <row r="289" spans="1:80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</row>
    <row r="290" spans="1:80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</row>
    <row r="291" spans="1:80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</row>
    <row r="292" spans="1:80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</row>
    <row r="293" spans="1:80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</row>
    <row r="294" spans="1:80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</row>
    <row r="295" spans="1:80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</row>
    <row r="296" spans="1:80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</row>
    <row r="297" spans="1:80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</row>
    <row r="298" spans="1:80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</row>
    <row r="299" spans="1:80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</row>
    <row r="300" spans="1:80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</row>
    <row r="301" spans="1:80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</row>
    <row r="302" spans="1:80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</row>
    <row r="303" spans="1:80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</row>
    <row r="304" spans="1:80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</row>
    <row r="305" spans="1:80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</row>
    <row r="306" spans="1:80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</row>
    <row r="307" spans="1:80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</row>
    <row r="308" spans="1:80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</row>
    <row r="309" spans="1:80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</row>
    <row r="310" spans="1:80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</row>
    <row r="311" spans="1:80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</row>
    <row r="312" spans="1:80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</row>
    <row r="313" spans="1:80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</row>
    <row r="314" spans="1:80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</row>
    <row r="315" spans="1:80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</row>
    <row r="316" spans="1:80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</row>
    <row r="317" spans="1:80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</row>
    <row r="318" spans="1:80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</row>
    <row r="319" spans="1:80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</row>
    <row r="320" spans="1:80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</row>
    <row r="321" spans="1:80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</row>
    <row r="322" spans="1:80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</row>
    <row r="323" spans="1:80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</row>
    <row r="324" spans="1:80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</row>
    <row r="325" spans="1:80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</row>
    <row r="326" spans="1:80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</row>
    <row r="327" spans="1:80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</row>
    <row r="328" spans="1:80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</row>
    <row r="329" spans="1:80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</row>
    <row r="330" spans="1:80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</row>
    <row r="331" spans="1:80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</row>
    <row r="332" spans="1:80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</row>
    <row r="333" spans="1:80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</row>
    <row r="334" spans="1:80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</row>
    <row r="335" spans="1:80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</row>
    <row r="336" spans="1:80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</row>
    <row r="337" spans="1:80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</row>
    <row r="338" spans="1:80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</row>
    <row r="339" spans="1:80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</row>
    <row r="340" spans="1:80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</row>
    <row r="341" spans="1:80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</row>
    <row r="342" spans="1:80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</row>
    <row r="343" spans="1:80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</row>
    <row r="344" spans="1:80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</row>
    <row r="345" spans="1:80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</row>
    <row r="346" spans="1:80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</row>
    <row r="347" spans="1:80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</row>
    <row r="348" spans="1:80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</row>
    <row r="349" spans="1:80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</row>
    <row r="350" spans="1:80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</row>
    <row r="351" spans="1:80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</row>
    <row r="352" spans="1:80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</row>
    <row r="353" spans="1:80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</row>
    <row r="354" spans="1:80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</row>
    <row r="355" spans="1:80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</row>
    <row r="356" spans="1:80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</row>
    <row r="357" spans="1:80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</row>
    <row r="358" spans="1:80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</row>
    <row r="359" spans="1:80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</row>
    <row r="360" spans="1:80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</row>
    <row r="361" spans="1:80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</row>
    <row r="362" spans="1:80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</row>
    <row r="363" spans="1:80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</row>
    <row r="364" spans="1:80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</row>
    <row r="365" spans="1:80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</row>
    <row r="366" spans="1:80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</row>
    <row r="367" spans="1:80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</row>
    <row r="368" spans="1:80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</row>
    <row r="369" spans="1:80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</row>
    <row r="370" spans="1:80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</row>
    <row r="371" spans="1:80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</row>
    <row r="372" spans="1:80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</row>
    <row r="373" spans="1:80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</row>
    <row r="374" spans="1:80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</row>
    <row r="375" spans="1:80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</row>
    <row r="376" spans="1:80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</row>
    <row r="377" spans="1:80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</row>
    <row r="378" spans="1:80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</row>
    <row r="379" spans="1:80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</row>
    <row r="380" spans="1:80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</row>
    <row r="381" spans="1:80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</row>
    <row r="382" spans="1:80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</row>
    <row r="383" spans="1:80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</row>
    <row r="384" spans="1:80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</row>
    <row r="385" spans="1:80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</row>
    <row r="386" spans="1:80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</row>
    <row r="387" spans="1:80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</row>
    <row r="388" spans="1:80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</row>
    <row r="389" spans="1:80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</row>
    <row r="390" spans="1:80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</row>
    <row r="391" spans="1:80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</row>
    <row r="392" spans="1:80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</row>
    <row r="393" spans="1:80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</row>
    <row r="394" spans="1:80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</row>
    <row r="395" spans="1:80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</row>
    <row r="396" spans="1:80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</row>
    <row r="397" spans="1:80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</row>
    <row r="398" spans="1:80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</row>
    <row r="399" spans="1:80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</row>
    <row r="400" spans="1:80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</row>
    <row r="401" spans="1:80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</row>
    <row r="402" spans="1:80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</row>
    <row r="403" spans="1:80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</row>
    <row r="404" spans="1:80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</row>
    <row r="405" spans="1:80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</row>
    <row r="406" spans="1:80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</row>
    <row r="407" spans="1:80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</row>
    <row r="408" spans="1:80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</row>
    <row r="409" spans="1:80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</row>
    <row r="410" spans="1:80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</row>
    <row r="411" spans="1:80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</row>
    <row r="412" spans="1:80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</row>
    <row r="413" spans="1:80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</row>
    <row r="414" spans="1:80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</row>
    <row r="415" spans="1:80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</row>
    <row r="416" spans="1:80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</row>
    <row r="417" spans="1:80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</row>
    <row r="418" spans="1:80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</row>
    <row r="419" spans="1:80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</row>
    <row r="420" spans="1:80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</row>
    <row r="421" spans="1:80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</row>
    <row r="422" spans="1:80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</row>
    <row r="423" spans="1:80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</row>
    <row r="424" spans="1:80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</row>
    <row r="425" spans="1:80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</row>
    <row r="426" spans="1:80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</row>
    <row r="427" spans="1:80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</row>
    <row r="428" spans="1:80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</row>
    <row r="429" spans="1:80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</row>
    <row r="430" spans="1:80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</row>
    <row r="431" spans="1:80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</row>
    <row r="432" spans="1:80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</row>
    <row r="433" spans="1:80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</row>
    <row r="434" spans="1:80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</row>
    <row r="435" spans="1:80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</row>
    <row r="436" spans="1:80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</row>
    <row r="437" spans="1:80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</row>
    <row r="438" spans="1:80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</row>
    <row r="439" spans="1:80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</row>
    <row r="440" spans="1:80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</row>
    <row r="441" spans="1:80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</row>
    <row r="442" spans="1:80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</row>
    <row r="443" spans="1:80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</row>
    <row r="444" spans="1:80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</row>
    <row r="445" spans="1:80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</row>
    <row r="446" spans="1:80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</row>
    <row r="447" spans="1:80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</row>
    <row r="448" spans="1:80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</row>
    <row r="449" spans="1:80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</row>
    <row r="450" spans="1:80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</row>
    <row r="451" spans="1:80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</row>
    <row r="452" spans="1:80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</row>
    <row r="453" spans="1:80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</row>
    <row r="454" spans="1:80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</row>
    <row r="455" spans="1:80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</row>
    <row r="456" spans="1:80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</row>
    <row r="457" spans="1:80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</row>
    <row r="458" spans="1:80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</row>
    <row r="459" spans="1:80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</row>
    <row r="460" spans="1:80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</row>
    <row r="461" spans="1:80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</row>
    <row r="462" spans="1:80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</row>
    <row r="463" spans="1:80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</row>
    <row r="464" spans="1:80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</row>
    <row r="465" spans="1:80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</row>
    <row r="466" spans="1:80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</row>
    <row r="467" spans="1:80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</row>
    <row r="468" spans="1:80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</row>
    <row r="469" spans="1:80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</row>
    <row r="470" spans="1:80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</row>
    <row r="471" spans="1:80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</row>
    <row r="472" spans="1:80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</row>
    <row r="473" spans="1:80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</row>
    <row r="474" spans="1:80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</row>
    <row r="475" spans="1:80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</row>
    <row r="476" spans="1:80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</row>
    <row r="477" spans="1:80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</row>
    <row r="478" spans="1:80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</row>
    <row r="479" spans="1:80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</row>
    <row r="480" spans="1:80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</row>
    <row r="481" spans="1:80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</row>
    <row r="482" spans="1:80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</row>
    <row r="483" spans="1:80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</row>
    <row r="484" spans="1:80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</row>
    <row r="485" spans="1:80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</row>
    <row r="486" spans="1:80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</row>
    <row r="487" spans="1:80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</row>
    <row r="488" spans="1:80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</row>
    <row r="489" spans="1:80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</row>
    <row r="490" spans="1:80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</row>
    <row r="491" spans="1:80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</row>
    <row r="492" spans="1:80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</row>
    <row r="493" spans="1:80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</row>
    <row r="494" spans="1:80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</row>
    <row r="495" spans="1:80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</row>
    <row r="496" spans="1:80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</row>
    <row r="497" spans="1:80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</row>
    <row r="498" spans="1:80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</row>
    <row r="499" spans="1:80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</row>
    <row r="500" spans="1:80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</row>
    <row r="501" spans="1:80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</row>
    <row r="502" spans="1:80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</row>
    <row r="503" spans="1:80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</row>
    <row r="504" spans="1:80" ht="21.75" customHeight="1" x14ac:dyDescent="0.15">
      <c r="A504" s="11"/>
      <c r="B504" s="11"/>
      <c r="C504" s="11"/>
      <c r="J504" s="11"/>
      <c r="K504" s="11"/>
      <c r="L504" s="11"/>
      <c r="M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</row>
    <row r="505" spans="1:80" ht="21.75" customHeight="1" x14ac:dyDescent="0.15">
      <c r="A505" s="11"/>
      <c r="B505" s="11"/>
      <c r="C505" s="11"/>
      <c r="J505" s="11"/>
      <c r="K505" s="11"/>
      <c r="L505" s="11"/>
      <c r="M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</row>
    <row r="506" spans="1:80" ht="21.75" customHeight="1" x14ac:dyDescent="0.15">
      <c r="A506" s="11"/>
      <c r="B506" s="11"/>
      <c r="C506" s="11"/>
      <c r="J506" s="11"/>
      <c r="K506" s="11"/>
      <c r="L506" s="11"/>
      <c r="M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</row>
    <row r="507" spans="1:80" ht="21.75" customHeight="1" x14ac:dyDescent="0.15">
      <c r="A507" s="11"/>
      <c r="B507" s="11"/>
      <c r="C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</row>
    <row r="508" spans="1:80" ht="21.75" customHeight="1" x14ac:dyDescent="0.15">
      <c r="A508" s="11"/>
      <c r="B508" s="11"/>
      <c r="C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</row>
    <row r="509" spans="1:80" ht="21.75" customHeight="1" x14ac:dyDescent="0.15">
      <c r="A509" s="11"/>
      <c r="B509" s="11"/>
      <c r="C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</row>
    <row r="510" spans="1:80" ht="21.75" customHeight="1" x14ac:dyDescent="0.15">
      <c r="A510" s="11"/>
      <c r="B510" s="11"/>
      <c r="C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</row>
    <row r="511" spans="1:80" ht="21.75" customHeight="1" x14ac:dyDescent="0.15">
      <c r="A511" s="11"/>
      <c r="B511" s="11"/>
      <c r="C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</row>
    <row r="512" spans="1:80" ht="21.75" customHeight="1" x14ac:dyDescent="0.15">
      <c r="A512" s="11"/>
      <c r="B512" s="11"/>
      <c r="C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</row>
    <row r="513" spans="1:80" ht="21.75" customHeight="1" x14ac:dyDescent="0.15">
      <c r="A513" s="11"/>
      <c r="B513" s="11"/>
      <c r="C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</row>
    <row r="514" spans="1:80" ht="21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</row>
    <row r="515" spans="1:80" ht="21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</row>
    <row r="516" spans="1:80" ht="21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</row>
    <row r="517" spans="1:80" ht="21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</row>
    <row r="518" spans="1:80" ht="21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</row>
    <row r="519" spans="1:80" ht="21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</row>
    <row r="520" spans="1:80" ht="21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</row>
    <row r="521" spans="1:80" ht="21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</row>
    <row r="522" spans="1:80" ht="21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</row>
    <row r="523" spans="1:80" ht="21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</row>
    <row r="524" spans="1:80" ht="21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</row>
    <row r="525" spans="1:80" ht="21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</row>
    <row r="526" spans="1:80" ht="21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</row>
    <row r="527" spans="1:80" ht="21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</row>
    <row r="528" spans="1:80" ht="21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</row>
    <row r="529" spans="1:80" ht="21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</row>
    <row r="530" spans="1:80" ht="21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</row>
    <row r="531" spans="1:80" ht="21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</row>
    <row r="532" spans="1:80" ht="21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</row>
    <row r="533" spans="1:80" ht="21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</row>
    <row r="534" spans="1:80" ht="21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</row>
    <row r="535" spans="1:80" ht="21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</row>
    <row r="536" spans="1:80" ht="21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</row>
    <row r="537" spans="1:80" ht="21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</row>
    <row r="538" spans="1:80" ht="21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</row>
    <row r="539" spans="1:80" ht="21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</row>
    <row r="540" spans="1:80" ht="21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</row>
    <row r="541" spans="1:80" ht="21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</row>
    <row r="542" spans="1:80" ht="21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</row>
    <row r="543" spans="1:80" ht="21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</row>
    <row r="544" spans="1:80" ht="21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</row>
    <row r="545" spans="1:80" ht="21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</row>
    <row r="546" spans="1:80" ht="21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</row>
    <row r="547" spans="1:80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</row>
    <row r="548" spans="1:80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</row>
    <row r="549" spans="1:80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</row>
    <row r="550" spans="1:80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</row>
    <row r="551" spans="1:80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</row>
    <row r="552" spans="1:80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</row>
    <row r="553" spans="1:80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</row>
    <row r="554" spans="1:80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</row>
    <row r="555" spans="1:80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</row>
    <row r="556" spans="1:80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</row>
    <row r="557" spans="1:80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</row>
    <row r="558" spans="1:80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</row>
    <row r="559" spans="1:80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</row>
    <row r="560" spans="1:80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</row>
    <row r="561" spans="1:80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</row>
    <row r="562" spans="1:80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</row>
    <row r="563" spans="1:80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</row>
    <row r="564" spans="1:80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</row>
    <row r="565" spans="1:80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</row>
    <row r="566" spans="1:80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</row>
    <row r="567" spans="1:80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</row>
    <row r="568" spans="1:80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</row>
    <row r="569" spans="1:80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</row>
    <row r="570" spans="1:80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</row>
    <row r="571" spans="1:80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</row>
    <row r="572" spans="1:80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</row>
    <row r="573" spans="1:80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</row>
    <row r="574" spans="1:80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</row>
    <row r="575" spans="1:80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</row>
    <row r="576" spans="1:80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</row>
    <row r="577" spans="1:80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</row>
    <row r="578" spans="1:80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</row>
    <row r="579" spans="1:80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</row>
    <row r="580" spans="1:80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</row>
    <row r="581" spans="1:80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</row>
    <row r="582" spans="1:80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</row>
    <row r="583" spans="1:80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</row>
    <row r="584" spans="1:80" ht="21.75" customHeight="1" x14ac:dyDescent="0.15">
      <c r="A584" s="11"/>
      <c r="B584" s="11"/>
      <c r="C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</row>
    <row r="585" spans="1:80" ht="21.75" customHeight="1" x14ac:dyDescent="0.15">
      <c r="A585" s="11"/>
      <c r="B585" s="11"/>
      <c r="C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</row>
    <row r="586" spans="1:80" ht="21.75" customHeight="1" x14ac:dyDescent="0.15">
      <c r="A586" s="11"/>
      <c r="B586" s="11"/>
      <c r="C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</row>
    <row r="587" spans="1:80" ht="21.75" customHeight="1" x14ac:dyDescent="0.15">
      <c r="A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</row>
    <row r="588" spans="1:80" ht="21.75" customHeight="1" x14ac:dyDescent="0.15">
      <c r="A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</row>
    <row r="589" spans="1:80" ht="21.75" customHeight="1" x14ac:dyDescent="0.15">
      <c r="A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</row>
    <row r="590" spans="1:80" ht="21.75" customHeight="1" x14ac:dyDescent="0.15">
      <c r="A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</row>
    <row r="591" spans="1:80" ht="21.75" customHeight="1" x14ac:dyDescent="0.15">
      <c r="A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</row>
    <row r="592" spans="1:80" ht="21.75" customHeight="1" x14ac:dyDescent="0.15">
      <c r="A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</row>
    <row r="593" spans="1:80" ht="21.75" customHeight="1" x14ac:dyDescent="0.15">
      <c r="A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</row>
    <row r="594" spans="1:80" ht="21.75" customHeight="1" x14ac:dyDescent="0.15">
      <c r="A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N594" s="11"/>
      <c r="BA594" s="11"/>
      <c r="BN594" s="11"/>
      <c r="CA594" s="11"/>
      <c r="CB594" s="11"/>
    </row>
    <row r="595" spans="1:80" ht="21.75" customHeight="1" x14ac:dyDescent="0.15"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80" ht="21.75" customHeight="1" x14ac:dyDescent="0.15"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80" ht="21.75" customHeight="1" x14ac:dyDescent="0.15"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80" ht="21.75" customHeight="1" x14ac:dyDescent="0.15"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80" ht="21.75" customHeight="1" x14ac:dyDescent="0.15"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80" x14ac:dyDescent="0.15"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80" x14ac:dyDescent="0.15"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80" x14ac:dyDescent="0.15"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80" ht="20.25" customHeight="1" x14ac:dyDescent="0.15"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80" ht="20.25" customHeight="1" x14ac:dyDescent="0.15"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80" ht="20.25" customHeight="1" x14ac:dyDescent="0.15"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80" ht="20.25" customHeight="1" x14ac:dyDescent="0.15"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80" ht="20.25" customHeight="1" x14ac:dyDescent="0.15"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80" ht="20.25" customHeight="1" x14ac:dyDescent="0.15"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5:26" ht="20.25" customHeight="1" x14ac:dyDescent="0.15"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5:26" ht="20.25" customHeight="1" x14ac:dyDescent="0.15"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5:26" ht="20.25" customHeight="1" x14ac:dyDescent="0.15"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5:26" ht="20.25" customHeight="1" x14ac:dyDescent="0.15"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5:26" ht="20.25" customHeight="1" x14ac:dyDescent="0.15"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5:26" ht="20.25" customHeight="1" x14ac:dyDescent="0.15"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5:26" ht="20.25" customHeight="1" x14ac:dyDescent="0.15"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5:26" ht="20.25" customHeight="1" x14ac:dyDescent="0.15"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5:26" ht="20.25" customHeight="1" x14ac:dyDescent="0.15"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5:26" x14ac:dyDescent="0.15"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5:26" x14ac:dyDescent="0.15"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5:26" x14ac:dyDescent="0.15"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5:26" x14ac:dyDescent="0.15"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5:26" x14ac:dyDescent="0.15"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5:26" x14ac:dyDescent="0.15"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5:26" x14ac:dyDescent="0.15"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5:26" x14ac:dyDescent="0.15"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</sheetData>
  <mergeCells count="7">
    <mergeCell ref="BV3:BZ3"/>
    <mergeCell ref="A1:B1"/>
    <mergeCell ref="D3:M3"/>
    <mergeCell ref="Q3:Z3"/>
    <mergeCell ref="AD3:AM3"/>
    <mergeCell ref="AQ3:AZ3"/>
    <mergeCell ref="BD3:BM3"/>
  </mergeCells>
  <phoneticPr fontId="1"/>
  <pageMargins left="0.70866141732283472" right="0.70866141732283472" top="0.74803149606299213" bottom="0.74803149606299213" header="0.31496062992125984" footer="0.31496062992125984"/>
  <pageSetup paperSize="9" scale="24" orientation="landscape" r:id="rId1"/>
  <colBreaks count="2" manualBreakCount="2">
    <brk id="26" min="2" max="13" man="1"/>
    <brk id="52" min="2" max="13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BK617"/>
  <sheetViews>
    <sheetView topLeftCell="AG8" zoomScaleNormal="100" workbookViewId="0">
      <selection sqref="A1:BG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70</v>
      </c>
      <c r="B1" s="132" t="s">
        <v>71</v>
      </c>
      <c r="C1" s="132"/>
      <c r="D1" s="156"/>
      <c r="E1" s="156"/>
      <c r="F1" s="156"/>
    </row>
    <row r="2" spans="1:63" x14ac:dyDescent="0.15">
      <c r="I2" s="25" t="s">
        <v>59</v>
      </c>
      <c r="S2" s="25" t="s">
        <v>59</v>
      </c>
      <c r="AC2" s="25" t="s">
        <v>59</v>
      </c>
      <c r="AM2" s="25" t="s">
        <v>59</v>
      </c>
      <c r="AW2" s="25" t="s">
        <v>59</v>
      </c>
      <c r="BG2" s="25" t="s">
        <v>59</v>
      </c>
    </row>
    <row r="3" spans="1:63" ht="18.75" customHeight="1" x14ac:dyDescent="0.15">
      <c r="B3" s="106" t="s">
        <v>39</v>
      </c>
      <c r="C3" s="106"/>
      <c r="D3" s="202" t="s">
        <v>61</v>
      </c>
      <c r="E3" s="202"/>
      <c r="F3" s="202"/>
      <c r="G3" s="202"/>
      <c r="H3" s="104"/>
      <c r="I3" s="104"/>
      <c r="J3" s="104"/>
      <c r="L3" s="106" t="s">
        <v>41</v>
      </c>
      <c r="M3" s="106"/>
      <c r="N3" s="202" t="s">
        <v>62</v>
      </c>
      <c r="O3" s="202"/>
      <c r="P3" s="202"/>
      <c r="Q3" s="202"/>
      <c r="R3" s="104"/>
      <c r="S3" s="104"/>
      <c r="T3" s="25"/>
      <c r="U3" s="11"/>
      <c r="V3" s="106" t="s">
        <v>42</v>
      </c>
      <c r="W3" s="106"/>
      <c r="X3" s="202" t="s">
        <v>60</v>
      </c>
      <c r="Y3" s="202"/>
      <c r="Z3" s="202"/>
      <c r="AA3" s="202"/>
      <c r="AB3" s="104"/>
      <c r="AC3" s="104"/>
      <c r="AF3" s="106" t="s">
        <v>43</v>
      </c>
      <c r="AG3" s="106"/>
      <c r="AH3" s="202" t="s">
        <v>60</v>
      </c>
      <c r="AI3" s="202"/>
      <c r="AJ3" s="202"/>
      <c r="AK3" s="202"/>
      <c r="AL3" s="104"/>
      <c r="AM3" s="104"/>
      <c r="AN3" s="25"/>
      <c r="AP3" s="106" t="s">
        <v>44</v>
      </c>
      <c r="AQ3" s="106"/>
      <c r="AR3" s="202" t="s">
        <v>60</v>
      </c>
      <c r="AS3" s="202"/>
      <c r="AT3" s="202"/>
      <c r="AU3" s="202"/>
      <c r="AV3" s="104"/>
      <c r="AW3" s="104"/>
      <c r="AZ3" s="106" t="s">
        <v>45</v>
      </c>
      <c r="BA3" s="106"/>
      <c r="BB3" s="202" t="s">
        <v>60</v>
      </c>
      <c r="BC3" s="202"/>
      <c r="BD3" s="202"/>
      <c r="BE3" s="202"/>
      <c r="BF3" s="104"/>
      <c r="BG3" s="104"/>
    </row>
    <row r="4" spans="1:63" ht="29.25" customHeight="1" x14ac:dyDescent="0.15">
      <c r="A4" s="4"/>
      <c r="B4" s="38" t="s">
        <v>4</v>
      </c>
      <c r="C4" s="38" t="s">
        <v>78</v>
      </c>
      <c r="D4" s="35" t="s">
        <v>5</v>
      </c>
      <c r="E4" s="35" t="s">
        <v>33</v>
      </c>
      <c r="F4" s="35" t="s">
        <v>7</v>
      </c>
      <c r="G4" s="35" t="s">
        <v>8</v>
      </c>
      <c r="H4" s="35" t="s">
        <v>13</v>
      </c>
      <c r="I4" s="35" t="s">
        <v>14</v>
      </c>
      <c r="J4" s="39" t="s">
        <v>9</v>
      </c>
      <c r="K4" s="9"/>
      <c r="L4" s="40" t="s">
        <v>4</v>
      </c>
      <c r="M4" s="48" t="s">
        <v>82</v>
      </c>
      <c r="N4" s="48" t="s">
        <v>5</v>
      </c>
      <c r="O4" s="48" t="s">
        <v>6</v>
      </c>
      <c r="P4" s="41" t="s">
        <v>7</v>
      </c>
      <c r="Q4" s="41" t="s">
        <v>8</v>
      </c>
      <c r="R4" s="41" t="s">
        <v>13</v>
      </c>
      <c r="S4" s="41" t="s">
        <v>14</v>
      </c>
      <c r="T4" s="41" t="s">
        <v>17</v>
      </c>
      <c r="U4" s="30"/>
      <c r="V4" s="61" t="s">
        <v>4</v>
      </c>
      <c r="W4" s="61" t="s">
        <v>78</v>
      </c>
      <c r="X4" s="61" t="s">
        <v>5</v>
      </c>
      <c r="Y4" s="61" t="s">
        <v>6</v>
      </c>
      <c r="Z4" s="61" t="s">
        <v>7</v>
      </c>
      <c r="AA4" s="61" t="s">
        <v>8</v>
      </c>
      <c r="AB4" s="61" t="s">
        <v>13</v>
      </c>
      <c r="AC4" s="61" t="s">
        <v>14</v>
      </c>
      <c r="AD4" s="54" t="s">
        <v>17</v>
      </c>
      <c r="AE4" s="30"/>
      <c r="AF4" s="168" t="s">
        <v>4</v>
      </c>
      <c r="AG4" s="168" t="s">
        <v>78</v>
      </c>
      <c r="AH4" s="66" t="s">
        <v>5</v>
      </c>
      <c r="AI4" s="66" t="s">
        <v>6</v>
      </c>
      <c r="AJ4" s="66" t="s">
        <v>7</v>
      </c>
      <c r="AK4" s="66" t="s">
        <v>8</v>
      </c>
      <c r="AL4" s="66" t="s">
        <v>13</v>
      </c>
      <c r="AM4" s="66" t="s">
        <v>14</v>
      </c>
      <c r="AN4" s="66" t="s">
        <v>17</v>
      </c>
      <c r="AO4" s="9"/>
      <c r="AP4" s="84" t="s">
        <v>4</v>
      </c>
      <c r="AQ4" s="84" t="s">
        <v>78</v>
      </c>
      <c r="AR4" s="84" t="s">
        <v>5</v>
      </c>
      <c r="AS4" s="84" t="s">
        <v>6</v>
      </c>
      <c r="AT4" s="84" t="s">
        <v>7</v>
      </c>
      <c r="AU4" s="84" t="s">
        <v>8</v>
      </c>
      <c r="AV4" s="84" t="s">
        <v>13</v>
      </c>
      <c r="AW4" s="84" t="s">
        <v>14</v>
      </c>
      <c r="AX4" s="77" t="s">
        <v>17</v>
      </c>
      <c r="AY4" s="4"/>
      <c r="AZ4" s="95" t="s">
        <v>4</v>
      </c>
      <c r="BA4" s="95" t="s">
        <v>78</v>
      </c>
      <c r="BB4" s="95" t="s">
        <v>5</v>
      </c>
      <c r="BC4" s="95" t="s">
        <v>6</v>
      </c>
      <c r="BD4" s="95" t="s">
        <v>7</v>
      </c>
      <c r="BE4" s="95" t="s">
        <v>8</v>
      </c>
      <c r="BF4" s="95" t="s">
        <v>13</v>
      </c>
      <c r="BG4" s="95" t="s">
        <v>14</v>
      </c>
      <c r="BH4" s="88" t="s">
        <v>17</v>
      </c>
    </row>
    <row r="5" spans="1:63" ht="24" customHeight="1" x14ac:dyDescent="0.15">
      <c r="B5" s="32" t="s">
        <v>36</v>
      </c>
      <c r="C5" s="32" t="s">
        <v>79</v>
      </c>
      <c r="D5" s="196" t="s">
        <v>87</v>
      </c>
      <c r="E5" s="33" t="s">
        <v>1</v>
      </c>
      <c r="F5" s="110" t="s">
        <v>32</v>
      </c>
      <c r="G5" s="34" t="s">
        <v>81</v>
      </c>
      <c r="H5" s="105" t="s">
        <v>2</v>
      </c>
      <c r="I5" s="105" t="s">
        <v>34</v>
      </c>
      <c r="J5" s="33" t="s">
        <v>3</v>
      </c>
      <c r="K5" s="31"/>
      <c r="L5" s="42" t="s">
        <v>36</v>
      </c>
      <c r="M5" s="111" t="s">
        <v>79</v>
      </c>
      <c r="N5" s="197" t="s">
        <v>87</v>
      </c>
      <c r="O5" s="43" t="s">
        <v>1</v>
      </c>
      <c r="P5" s="44" t="s">
        <v>32</v>
      </c>
      <c r="Q5" s="169" t="s">
        <v>81</v>
      </c>
      <c r="R5" s="103" t="s">
        <v>2</v>
      </c>
      <c r="S5" s="48" t="s">
        <v>34</v>
      </c>
      <c r="T5" s="46" t="s">
        <v>3</v>
      </c>
      <c r="U5" s="30"/>
      <c r="V5" s="170" t="s">
        <v>36</v>
      </c>
      <c r="W5" s="170" t="s">
        <v>79</v>
      </c>
      <c r="X5" s="171" t="s">
        <v>87</v>
      </c>
      <c r="Y5" s="170" t="s">
        <v>1</v>
      </c>
      <c r="Z5" s="171" t="s">
        <v>32</v>
      </c>
      <c r="AA5" s="172" t="s">
        <v>81</v>
      </c>
      <c r="AB5" s="102" t="s">
        <v>2</v>
      </c>
      <c r="AC5" s="61" t="s">
        <v>34</v>
      </c>
      <c r="AD5" s="59" t="s">
        <v>3</v>
      </c>
      <c r="AE5" s="30"/>
      <c r="AF5" s="173" t="s">
        <v>36</v>
      </c>
      <c r="AG5" s="173" t="s">
        <v>79</v>
      </c>
      <c r="AH5" s="174" t="s">
        <v>87</v>
      </c>
      <c r="AI5" s="173" t="s">
        <v>1</v>
      </c>
      <c r="AJ5" s="174" t="s">
        <v>32</v>
      </c>
      <c r="AK5" s="175" t="s">
        <v>81</v>
      </c>
      <c r="AL5" s="101" t="s">
        <v>2</v>
      </c>
      <c r="AM5" s="73" t="s">
        <v>34</v>
      </c>
      <c r="AN5" s="71" t="s">
        <v>3</v>
      </c>
      <c r="AO5" s="9"/>
      <c r="AP5" s="176" t="s">
        <v>36</v>
      </c>
      <c r="AQ5" s="176" t="s">
        <v>79</v>
      </c>
      <c r="AR5" s="177" t="s">
        <v>87</v>
      </c>
      <c r="AS5" s="176" t="s">
        <v>1</v>
      </c>
      <c r="AT5" s="177" t="s">
        <v>32</v>
      </c>
      <c r="AU5" s="178" t="s">
        <v>81</v>
      </c>
      <c r="AV5" s="100" t="s">
        <v>2</v>
      </c>
      <c r="AW5" s="84" t="s">
        <v>34</v>
      </c>
      <c r="AX5" s="82" t="s">
        <v>3</v>
      </c>
      <c r="AY5" s="4"/>
      <c r="AZ5" s="179" t="s">
        <v>36</v>
      </c>
      <c r="BA5" s="179" t="s">
        <v>79</v>
      </c>
      <c r="BB5" s="180" t="s">
        <v>87</v>
      </c>
      <c r="BC5" s="179" t="s">
        <v>1</v>
      </c>
      <c r="BD5" s="180" t="s">
        <v>32</v>
      </c>
      <c r="BE5" s="181" t="s">
        <v>81</v>
      </c>
      <c r="BF5" s="99" t="s">
        <v>2</v>
      </c>
      <c r="BG5" s="95" t="s">
        <v>34</v>
      </c>
      <c r="BH5" s="93" t="s">
        <v>3</v>
      </c>
    </row>
    <row r="6" spans="1:63" ht="23.25" customHeight="1" x14ac:dyDescent="0.15">
      <c r="A6" s="21"/>
      <c r="B6" s="35">
        <v>1</v>
      </c>
      <c r="C6" s="35"/>
      <c r="D6" s="35"/>
      <c r="E6" s="35">
        <v>1</v>
      </c>
      <c r="F6" s="35"/>
      <c r="G6" s="35"/>
      <c r="H6" s="35"/>
      <c r="I6" s="35" t="str">
        <f>IF(G6&gt;=12000,"金",IF(G6&gt;=10000,"銀",IF(G6&gt;=8000,"銅","")))</f>
        <v/>
      </c>
      <c r="J6" s="35" t="e">
        <f>RANK(テーブル585[[#This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48"/>
      <c r="R6" s="48"/>
      <c r="S6" s="48" t="str">
        <f>IF(Q6&gt;=12000,"金",IF(Q6&gt;=10000,"銀",IF(Q6&gt;=8000,"銅","")))</f>
        <v/>
      </c>
      <c r="T6" s="48" t="e">
        <f>RANK(テーブル686[[#This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61"/>
      <c r="AB6" s="61"/>
      <c r="AC6" s="61" t="str">
        <f>IF(AA6&gt;=12000,"金",IF(AA6&gt;=10000,"銀",IF(AA6&gt;=8000,"銅","")))</f>
        <v/>
      </c>
      <c r="AD6" s="61" t="e">
        <f>RANK(テーブル64687[[#This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73"/>
      <c r="AL6" s="73"/>
      <c r="AM6" s="73" t="str">
        <f>IF(AK6&gt;=12000,"金",IF(AK6&gt;=10000,"銀",IF(AK6&gt;=8000,"銅","")))</f>
        <v/>
      </c>
      <c r="AN6" s="73" t="e">
        <f>RANK(テーブル6464788[[#This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84"/>
      <c r="AV6" s="84"/>
      <c r="AW6" s="84" t="str">
        <f>IF(AU6&gt;=12000,"金",IF(AU6&gt;=10000,"銀",IF(AU6&gt;=8000,"銅","")))</f>
        <v/>
      </c>
      <c r="AX6" s="84" t="e">
        <f>RANK(テーブル646474889[[#This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95"/>
      <c r="BF6" s="95"/>
      <c r="BG6" s="95" t="str">
        <f>IF(BE6&gt;=12000,"金",IF(BE6&gt;=10000,"銀",IF(BE6&gt;=8000,"銅","")))</f>
        <v/>
      </c>
      <c r="BH6" s="95" t="e">
        <f>RANK(テーブル646474889[[#This Row],[列5]],$BE$6:$BE$62,0)</f>
        <v>#N/A</v>
      </c>
      <c r="BI6" s="11"/>
      <c r="BJ6" s="11"/>
      <c r="BK6" s="11"/>
    </row>
    <row r="7" spans="1:63" ht="23.25" customHeight="1" x14ac:dyDescent="0.15">
      <c r="A7" s="21"/>
      <c r="B7" s="35">
        <v>2</v>
      </c>
      <c r="C7" s="35"/>
      <c r="D7" s="35"/>
      <c r="E7" s="35">
        <v>1</v>
      </c>
      <c r="F7" s="35"/>
      <c r="G7" s="35"/>
      <c r="H7" s="35"/>
      <c r="I7" s="35" t="str">
        <f t="shared" ref="I7:I62" si="0">IF(G7&gt;=12000,"金",IF(G7&gt;=10000,"銀",IF(G7&gt;=8000,"銅","")))</f>
        <v/>
      </c>
      <c r="J7" s="35" t="e">
        <f>RANK(テーブル585[[#This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48"/>
      <c r="R7" s="48"/>
      <c r="S7" s="48" t="str">
        <f t="shared" ref="S7:S62" si="1">IF(Q7&gt;=12000,"金",IF(Q7&gt;=10000,"銀",IF(Q7&gt;=8000,"銅","")))</f>
        <v/>
      </c>
      <c r="T7" s="48" t="e">
        <f>RANK(テーブル686[[#This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61"/>
      <c r="AB7" s="61"/>
      <c r="AC7" s="61" t="str">
        <f t="shared" ref="AC7:AC62" si="2">IF(AA7&gt;=12000,"金",IF(AA7&gt;=10000,"銀",IF(AA7&gt;=8000,"銅","")))</f>
        <v/>
      </c>
      <c r="AD7" s="61" t="e">
        <f>RANK(テーブル64687[[#This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73"/>
      <c r="AL7" s="73"/>
      <c r="AM7" s="73" t="str">
        <f t="shared" ref="AM7:AM62" si="3">IF(AK7&gt;=12000,"金",IF(AK7&gt;=10000,"銀",IF(AK7&gt;=8000,"銅","")))</f>
        <v/>
      </c>
      <c r="AN7" s="73" t="e">
        <f>RANK(テーブル6464788[[#This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84"/>
      <c r="AV7" s="84"/>
      <c r="AW7" s="84" t="str">
        <f t="shared" ref="AW7:AW62" si="4">IF(AU7&gt;=12000,"金",IF(AU7&gt;=10000,"銀",IF(AU7&gt;=8000,"銅","")))</f>
        <v/>
      </c>
      <c r="AX7" s="84" t="e">
        <f>RANK(テーブル646474889[[#This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95"/>
      <c r="BF7" s="95"/>
      <c r="BG7" s="95" t="str">
        <f t="shared" ref="BG7:BG62" si="5">IF(BE7&gt;=12000,"金",IF(BE7&gt;=10000,"銀",IF(BE7&gt;=8000,"銅","")))</f>
        <v/>
      </c>
      <c r="BH7" s="95" t="e">
        <f>RANK(テーブル646474889[[#This Row],[列5]],$AU$6:$AU$62,0)</f>
        <v>#N/A</v>
      </c>
      <c r="BI7" s="11"/>
      <c r="BJ7" s="11"/>
      <c r="BK7" s="11"/>
    </row>
    <row r="8" spans="1:63" ht="23.25" customHeight="1" x14ac:dyDescent="0.15">
      <c r="A8" s="21"/>
      <c r="B8" s="35">
        <v>3</v>
      </c>
      <c r="C8" s="35"/>
      <c r="D8" s="35"/>
      <c r="E8" s="35">
        <v>1</v>
      </c>
      <c r="F8" s="35"/>
      <c r="G8" s="35"/>
      <c r="H8" s="35"/>
      <c r="I8" s="35" t="str">
        <f t="shared" si="0"/>
        <v/>
      </c>
      <c r="J8" s="35" t="e">
        <f>RANK(テーブル585[[#This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48"/>
      <c r="R8" s="48"/>
      <c r="S8" s="48" t="str">
        <f t="shared" si="1"/>
        <v/>
      </c>
      <c r="T8" s="48" t="e">
        <f>RANK(テーブル686[[#This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61"/>
      <c r="AB8" s="61"/>
      <c r="AC8" s="61" t="str">
        <f t="shared" si="2"/>
        <v/>
      </c>
      <c r="AD8" s="61" t="e">
        <f>RANK(テーブル64687[[#This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73"/>
      <c r="AL8" s="73"/>
      <c r="AM8" s="73" t="str">
        <f t="shared" si="3"/>
        <v/>
      </c>
      <c r="AN8" s="73" t="e">
        <f>RANK(テーブル6464788[[#This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84"/>
      <c r="AV8" s="84"/>
      <c r="AW8" s="84" t="str">
        <f t="shared" si="4"/>
        <v/>
      </c>
      <c r="AX8" s="84" t="e">
        <f>RANK(テーブル646474889[[#This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95"/>
      <c r="BF8" s="95"/>
      <c r="BG8" s="95" t="str">
        <f>IF(BE8&gt;=12000,"金",IF(BE8&gt;=10000,"銀",IF(BE8&gt;=8000,"銅","")))</f>
        <v/>
      </c>
      <c r="BH8" s="95" t="e">
        <f>RANK(テーブル646474889[[#This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35"/>
      <c r="H9" s="35"/>
      <c r="I9" s="35" t="str">
        <f t="shared" si="0"/>
        <v/>
      </c>
      <c r="J9" s="35" t="e">
        <f>RANK(テーブル585[[#This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48"/>
      <c r="R9" s="48"/>
      <c r="S9" s="48" t="str">
        <f t="shared" si="1"/>
        <v/>
      </c>
      <c r="T9" s="48" t="e">
        <f>RANK(テーブル686[[#This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61"/>
      <c r="AB9" s="61"/>
      <c r="AC9" s="61" t="str">
        <f t="shared" si="2"/>
        <v/>
      </c>
      <c r="AD9" s="61" t="e">
        <f>RANK(テーブル64687[[#This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73"/>
      <c r="AL9" s="73"/>
      <c r="AM9" s="73" t="str">
        <f t="shared" si="3"/>
        <v/>
      </c>
      <c r="AN9" s="73" t="e">
        <f>RANK(テーブル6464788[[#This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84"/>
      <c r="AV9" s="84"/>
      <c r="AW9" s="84" t="str">
        <f t="shared" si="4"/>
        <v/>
      </c>
      <c r="AX9" s="84" t="e">
        <f>RANK(テーブル646474889[[#This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95"/>
      <c r="BF9" s="95"/>
      <c r="BG9" s="95" t="str">
        <f t="shared" si="5"/>
        <v/>
      </c>
      <c r="BH9" s="95" t="e">
        <f>RANK(テーブル646474889[[#This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35"/>
      <c r="H10" s="35"/>
      <c r="I10" s="35" t="str">
        <f t="shared" si="0"/>
        <v/>
      </c>
      <c r="J10" s="35" t="e">
        <f>RANK(テーブル585[[#This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48"/>
      <c r="R10" s="48"/>
      <c r="S10" s="48" t="str">
        <f t="shared" si="1"/>
        <v/>
      </c>
      <c r="T10" s="48" t="e">
        <f>RANK(テーブル686[[#This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61"/>
      <c r="AB10" s="61"/>
      <c r="AC10" s="61" t="str">
        <f t="shared" si="2"/>
        <v/>
      </c>
      <c r="AD10" s="61" t="e">
        <f>RANK(テーブル64687[[#This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73"/>
      <c r="AL10" s="73"/>
      <c r="AM10" s="73" t="str">
        <f t="shared" si="3"/>
        <v/>
      </c>
      <c r="AN10" s="73" t="e">
        <f>RANK(テーブル6464788[[#This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84"/>
      <c r="AV10" s="84"/>
      <c r="AW10" s="84" t="str">
        <f t="shared" si="4"/>
        <v/>
      </c>
      <c r="AX10" s="84" t="e">
        <f>RANK(テーブル646474889[[#This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95"/>
      <c r="BF10" s="95"/>
      <c r="BG10" s="95" t="str">
        <f t="shared" si="5"/>
        <v/>
      </c>
      <c r="BH10" s="95" t="e">
        <f>RANK(テーブル646474889[[#This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37"/>
      <c r="H11" s="37"/>
      <c r="I11" s="35" t="str">
        <f t="shared" si="0"/>
        <v/>
      </c>
      <c r="J11" s="35" t="e">
        <f>RANK(テーブル585[[#This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48"/>
      <c r="R11" s="48"/>
      <c r="S11" s="48" t="str">
        <f t="shared" si="1"/>
        <v/>
      </c>
      <c r="T11" s="48" t="e">
        <f>RANK(テーブル686[[#This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61"/>
      <c r="AB11" s="61"/>
      <c r="AC11" s="61" t="str">
        <f t="shared" si="2"/>
        <v/>
      </c>
      <c r="AD11" s="61" t="e">
        <f>RANK(テーブル64687[[#This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73"/>
      <c r="AL11" s="73"/>
      <c r="AM11" s="73" t="str">
        <f t="shared" si="3"/>
        <v/>
      </c>
      <c r="AN11" s="73" t="e">
        <f>RANK(テーブル6464788[[#This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84"/>
      <c r="AV11" s="84"/>
      <c r="AW11" s="84" t="str">
        <f t="shared" si="4"/>
        <v/>
      </c>
      <c r="AX11" s="84" t="e">
        <f>RANK(テーブル646474889[[#This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95"/>
      <c r="BF11" s="95"/>
      <c r="BG11" s="95" t="str">
        <f t="shared" si="5"/>
        <v/>
      </c>
      <c r="BH11" s="95" t="e">
        <f>RANK(テーブル646474889[[#This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35"/>
      <c r="H12" s="35"/>
      <c r="I12" s="35" t="str">
        <f t="shared" si="0"/>
        <v/>
      </c>
      <c r="J12" s="35" t="e">
        <f>RANK(テーブル585[[#This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48"/>
      <c r="R12" s="48"/>
      <c r="S12" s="48" t="str">
        <f t="shared" si="1"/>
        <v/>
      </c>
      <c r="T12" s="48" t="e">
        <f>RANK(テーブル686[[#This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61"/>
      <c r="AB12" s="61"/>
      <c r="AC12" s="61" t="str">
        <f t="shared" si="2"/>
        <v/>
      </c>
      <c r="AD12" s="61" t="e">
        <f>RANK(テーブル64687[[#This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73"/>
      <c r="AL12" s="73"/>
      <c r="AM12" s="73" t="str">
        <f t="shared" si="3"/>
        <v/>
      </c>
      <c r="AN12" s="73" t="e">
        <f>RANK(テーブル6464788[[#This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84"/>
      <c r="AV12" s="84"/>
      <c r="AW12" s="84" t="str">
        <f t="shared" si="4"/>
        <v/>
      </c>
      <c r="AX12" s="84" t="e">
        <f>RANK(テーブル646474889[[#This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95"/>
      <c r="BF12" s="95"/>
      <c r="BG12" s="95" t="str">
        <f t="shared" si="5"/>
        <v/>
      </c>
      <c r="BH12" s="95" t="e">
        <f>RANK(テーブル646474889[[#This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35"/>
      <c r="H13" s="35"/>
      <c r="I13" s="35" t="str">
        <f t="shared" si="0"/>
        <v/>
      </c>
      <c r="J13" s="35" t="e">
        <f>RANK(テーブル585[[#This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48"/>
      <c r="R13" s="48"/>
      <c r="S13" s="48" t="str">
        <f t="shared" si="1"/>
        <v/>
      </c>
      <c r="T13" s="48" t="e">
        <f>RANK(テーブル686[[#This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61"/>
      <c r="AB13" s="61"/>
      <c r="AC13" s="61" t="str">
        <f t="shared" si="2"/>
        <v/>
      </c>
      <c r="AD13" s="61" t="e">
        <f>RANK(テーブル64687[[#This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73"/>
      <c r="AL13" s="73"/>
      <c r="AM13" s="73" t="str">
        <f t="shared" si="3"/>
        <v/>
      </c>
      <c r="AN13" s="73" t="e">
        <f>RANK(テーブル6464788[[#This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84"/>
      <c r="AV13" s="84"/>
      <c r="AW13" s="84" t="str">
        <f t="shared" si="4"/>
        <v/>
      </c>
      <c r="AX13" s="84" t="e">
        <f>RANK(テーブル646474889[[#This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95"/>
      <c r="BF13" s="95"/>
      <c r="BG13" s="95" t="str">
        <f t="shared" si="5"/>
        <v/>
      </c>
      <c r="BH13" s="95" t="e">
        <f>RANK(テーブル646474889[[#This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37"/>
      <c r="H14" s="37"/>
      <c r="I14" s="35" t="str">
        <f t="shared" si="0"/>
        <v/>
      </c>
      <c r="J14" s="35" t="e">
        <f>RANK(テーブル585[[#This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48"/>
      <c r="R14" s="48"/>
      <c r="S14" s="48" t="str">
        <f t="shared" si="1"/>
        <v/>
      </c>
      <c r="T14" s="48" t="e">
        <f>RANK(テーブル686[[#This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61"/>
      <c r="AB14" s="61"/>
      <c r="AC14" s="61" t="str">
        <f t="shared" si="2"/>
        <v/>
      </c>
      <c r="AD14" s="61" t="e">
        <f>RANK(テーブル64687[[#This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73"/>
      <c r="AL14" s="73"/>
      <c r="AM14" s="73" t="str">
        <f t="shared" si="3"/>
        <v/>
      </c>
      <c r="AN14" s="73" t="e">
        <f>RANK(テーブル6464788[[#This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84"/>
      <c r="AV14" s="84"/>
      <c r="AW14" s="84" t="str">
        <f t="shared" si="4"/>
        <v/>
      </c>
      <c r="AX14" s="84" t="e">
        <f>RANK(テーブル646474889[[#This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95"/>
      <c r="BF14" s="95"/>
      <c r="BG14" s="95" t="str">
        <f t="shared" si="5"/>
        <v/>
      </c>
      <c r="BH14" s="95" t="e">
        <f>RANK(テーブル646474889[[#This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35"/>
      <c r="H15" s="35"/>
      <c r="I15" s="35" t="str">
        <f t="shared" si="0"/>
        <v/>
      </c>
      <c r="J15" s="35" t="e">
        <f>RANK(テーブル585[[#This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48"/>
      <c r="R15" s="48"/>
      <c r="S15" s="48" t="str">
        <f t="shared" si="1"/>
        <v/>
      </c>
      <c r="T15" s="48" t="e">
        <f>RANK(テーブル686[[#This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61"/>
      <c r="AB15" s="61"/>
      <c r="AC15" s="61" t="str">
        <f t="shared" si="2"/>
        <v/>
      </c>
      <c r="AD15" s="61" t="e">
        <f>RANK(テーブル64687[[#This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73"/>
      <c r="AL15" s="73"/>
      <c r="AM15" s="73" t="str">
        <f t="shared" si="3"/>
        <v/>
      </c>
      <c r="AN15" s="73" t="e">
        <f>RANK(テーブル6464788[[#This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84"/>
      <c r="AV15" s="84"/>
      <c r="AW15" s="84" t="str">
        <f t="shared" si="4"/>
        <v/>
      </c>
      <c r="AX15" s="84" t="e">
        <f>RANK(テーブル646474889[[#This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95"/>
      <c r="BF15" s="95"/>
      <c r="BG15" s="95" t="str">
        <f t="shared" si="5"/>
        <v/>
      </c>
      <c r="BH15" s="95" t="e">
        <f>RANK(テーブル646474889[[#This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35"/>
      <c r="H16" s="35"/>
      <c r="I16" s="35" t="str">
        <f t="shared" si="0"/>
        <v/>
      </c>
      <c r="J16" s="35" t="e">
        <f>RANK(テーブル585[[#This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48"/>
      <c r="R16" s="48"/>
      <c r="S16" s="48" t="str">
        <f t="shared" si="1"/>
        <v/>
      </c>
      <c r="T16" s="48" t="e">
        <f>RANK(テーブル686[[#This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61"/>
      <c r="AB16" s="61"/>
      <c r="AC16" s="61" t="str">
        <f t="shared" si="2"/>
        <v/>
      </c>
      <c r="AD16" s="61" t="e">
        <f>RANK(テーブル64687[[#This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73"/>
      <c r="AL16" s="73"/>
      <c r="AM16" s="73" t="str">
        <f t="shared" si="3"/>
        <v/>
      </c>
      <c r="AN16" s="73" t="e">
        <f>RANK(テーブル6464788[[#This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84"/>
      <c r="AV16" s="84"/>
      <c r="AW16" s="84" t="str">
        <f t="shared" si="4"/>
        <v/>
      </c>
      <c r="AX16" s="84" t="e">
        <f>RANK(テーブル646474889[[#This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95"/>
      <c r="BF16" s="95"/>
      <c r="BG16" s="95" t="str">
        <f t="shared" si="5"/>
        <v/>
      </c>
      <c r="BH16" s="95" t="e">
        <f>RANK(テーブル646474889[[#This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35"/>
      <c r="H17" s="35"/>
      <c r="I17" s="35" t="str">
        <f t="shared" si="0"/>
        <v/>
      </c>
      <c r="J17" s="35" t="e">
        <f>RANK(テーブル585[[#This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48"/>
      <c r="R17" s="48"/>
      <c r="S17" s="48" t="str">
        <f t="shared" si="1"/>
        <v/>
      </c>
      <c r="T17" s="48" t="e">
        <f>RANK(テーブル686[[#This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61"/>
      <c r="AB17" s="61"/>
      <c r="AC17" s="61" t="str">
        <f t="shared" si="2"/>
        <v/>
      </c>
      <c r="AD17" s="61" t="e">
        <f>RANK(テーブル64687[[#This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73"/>
      <c r="AL17" s="73"/>
      <c r="AM17" s="73" t="str">
        <f t="shared" si="3"/>
        <v/>
      </c>
      <c r="AN17" s="73" t="e">
        <f>RANK(テーブル6464788[[#This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84"/>
      <c r="AV17" s="84"/>
      <c r="AW17" s="84" t="str">
        <f t="shared" si="4"/>
        <v/>
      </c>
      <c r="AX17" s="84" t="e">
        <f>RANK(テーブル646474889[[#This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95"/>
      <c r="BF17" s="95"/>
      <c r="BG17" s="95" t="str">
        <f t="shared" si="5"/>
        <v/>
      </c>
      <c r="BH17" s="95" t="e">
        <f>RANK(テーブル646474889[[#This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35"/>
      <c r="H18" s="35"/>
      <c r="I18" s="35" t="str">
        <f t="shared" si="0"/>
        <v/>
      </c>
      <c r="J18" s="35" t="e">
        <f>RANK(テーブル585[[#This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48"/>
      <c r="R18" s="48"/>
      <c r="S18" s="48" t="str">
        <f t="shared" si="1"/>
        <v/>
      </c>
      <c r="T18" s="48" t="e">
        <f>RANK(テーブル686[[#This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61"/>
      <c r="AB18" s="61"/>
      <c r="AC18" s="61" t="str">
        <f t="shared" si="2"/>
        <v/>
      </c>
      <c r="AD18" s="61" t="e">
        <f>RANK(テーブル64687[[#This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73"/>
      <c r="AL18" s="73"/>
      <c r="AM18" s="73" t="str">
        <f t="shared" si="3"/>
        <v/>
      </c>
      <c r="AN18" s="73" t="e">
        <f>RANK(テーブル6464788[[#This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84"/>
      <c r="AV18" s="84"/>
      <c r="AW18" s="84" t="str">
        <f t="shared" si="4"/>
        <v/>
      </c>
      <c r="AX18" s="84" t="e">
        <f>RANK(テーブル646474889[[#This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95"/>
      <c r="BF18" s="95"/>
      <c r="BG18" s="95" t="str">
        <f t="shared" si="5"/>
        <v/>
      </c>
      <c r="BH18" s="95" t="e">
        <f>RANK(テーブル646474889[[#This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37"/>
      <c r="H19" s="37"/>
      <c r="I19" s="35" t="str">
        <f t="shared" si="0"/>
        <v/>
      </c>
      <c r="J19" s="35" t="e">
        <f>RANK(テーブル585[[#This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48"/>
      <c r="R19" s="48"/>
      <c r="S19" s="48" t="str">
        <f t="shared" si="1"/>
        <v/>
      </c>
      <c r="T19" s="48" t="e">
        <f>RANK(テーブル686[[#This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61"/>
      <c r="AB19" s="61"/>
      <c r="AC19" s="61" t="str">
        <f t="shared" si="2"/>
        <v/>
      </c>
      <c r="AD19" s="61" t="e">
        <f>RANK(テーブル64687[[#This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73"/>
      <c r="AL19" s="73"/>
      <c r="AM19" s="73" t="str">
        <f t="shared" si="3"/>
        <v/>
      </c>
      <c r="AN19" s="73" t="e">
        <f>RANK(テーブル6464788[[#This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84"/>
      <c r="AV19" s="84"/>
      <c r="AW19" s="84" t="str">
        <f t="shared" si="4"/>
        <v/>
      </c>
      <c r="AX19" s="84" t="e">
        <f>RANK(テーブル646474889[[#This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95"/>
      <c r="BF19" s="95"/>
      <c r="BG19" s="95" t="str">
        <f t="shared" si="5"/>
        <v/>
      </c>
      <c r="BH19" s="95" t="e">
        <f>RANK(テーブル646474889[[#This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35"/>
      <c r="H20" s="35"/>
      <c r="I20" s="35" t="str">
        <f t="shared" si="0"/>
        <v/>
      </c>
      <c r="J20" s="35" t="e">
        <f>RANK(テーブル585[[#This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48"/>
      <c r="R20" s="48"/>
      <c r="S20" s="48" t="str">
        <f t="shared" si="1"/>
        <v/>
      </c>
      <c r="T20" s="48" t="e">
        <f>RANK(テーブル686[[#This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61"/>
      <c r="AB20" s="61"/>
      <c r="AC20" s="61" t="str">
        <f t="shared" si="2"/>
        <v/>
      </c>
      <c r="AD20" s="61" t="e">
        <f>RANK(テーブル64687[[#This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73"/>
      <c r="AL20" s="73"/>
      <c r="AM20" s="73" t="str">
        <f t="shared" si="3"/>
        <v/>
      </c>
      <c r="AN20" s="73" t="e">
        <f>RANK(テーブル6464788[[#This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84"/>
      <c r="AV20" s="84"/>
      <c r="AW20" s="84" t="str">
        <f t="shared" si="4"/>
        <v/>
      </c>
      <c r="AX20" s="84" t="e">
        <f>RANK(テーブル646474889[[#This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95"/>
      <c r="BF20" s="95"/>
      <c r="BG20" s="95" t="str">
        <f t="shared" si="5"/>
        <v/>
      </c>
      <c r="BH20" s="95" t="e">
        <f>RANK(テーブル646474889[[#This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35"/>
      <c r="H21" s="35"/>
      <c r="I21" s="35" t="str">
        <f t="shared" si="0"/>
        <v/>
      </c>
      <c r="J21" s="35" t="e">
        <f>RANK(テーブル585[[#This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48"/>
      <c r="R21" s="48"/>
      <c r="S21" s="48" t="str">
        <f t="shared" si="1"/>
        <v/>
      </c>
      <c r="T21" s="48" t="e">
        <f>RANK(テーブル686[[#This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61"/>
      <c r="AB21" s="61"/>
      <c r="AC21" s="61" t="str">
        <f t="shared" si="2"/>
        <v/>
      </c>
      <c r="AD21" s="61" t="e">
        <f>RANK(テーブル64687[[#This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73"/>
      <c r="AL21" s="73"/>
      <c r="AM21" s="73" t="str">
        <f t="shared" si="3"/>
        <v/>
      </c>
      <c r="AN21" s="73" t="e">
        <f>RANK(テーブル6464788[[#This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84"/>
      <c r="AV21" s="84"/>
      <c r="AW21" s="84" t="str">
        <f t="shared" si="4"/>
        <v/>
      </c>
      <c r="AX21" s="84" t="e">
        <f>RANK(テーブル646474889[[#This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95"/>
      <c r="BF21" s="95"/>
      <c r="BG21" s="95" t="str">
        <f t="shared" si="5"/>
        <v/>
      </c>
      <c r="BH21" s="95" t="e">
        <f>RANK(テーブル646474889[[#This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35"/>
      <c r="H22" s="35"/>
      <c r="I22" s="35" t="str">
        <f t="shared" si="0"/>
        <v/>
      </c>
      <c r="J22" s="35" t="e">
        <f>RANK(テーブル585[[#This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48"/>
      <c r="R22" s="48"/>
      <c r="S22" s="48" t="str">
        <f t="shared" si="1"/>
        <v/>
      </c>
      <c r="T22" s="48" t="e">
        <f>RANK(テーブル686[[#This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61"/>
      <c r="AB22" s="61"/>
      <c r="AC22" s="61" t="str">
        <f t="shared" si="2"/>
        <v/>
      </c>
      <c r="AD22" s="61" t="e">
        <f>RANK(テーブル64687[[#This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73"/>
      <c r="AL22" s="73"/>
      <c r="AM22" s="73" t="str">
        <f t="shared" si="3"/>
        <v/>
      </c>
      <c r="AN22" s="73" t="e">
        <f>RANK(テーブル6464788[[#This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84"/>
      <c r="AV22" s="84"/>
      <c r="AW22" s="84" t="str">
        <f t="shared" si="4"/>
        <v/>
      </c>
      <c r="AX22" s="84" t="e">
        <f>RANK(テーブル646474889[[#This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95"/>
      <c r="BF22" s="95"/>
      <c r="BG22" s="95" t="str">
        <f t="shared" si="5"/>
        <v/>
      </c>
      <c r="BH22" s="95" t="e">
        <f>RANK(テーブル646474889[[#This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35"/>
      <c r="H23" s="35"/>
      <c r="I23" s="35" t="str">
        <f t="shared" si="0"/>
        <v/>
      </c>
      <c r="J23" s="35" t="e">
        <f>RANK(テーブル585[[#This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48"/>
      <c r="R23" s="48"/>
      <c r="S23" s="48" t="str">
        <f t="shared" si="1"/>
        <v/>
      </c>
      <c r="T23" s="48" t="e">
        <f>RANK(テーブル686[[#This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61"/>
      <c r="AB23" s="61"/>
      <c r="AC23" s="61" t="str">
        <f t="shared" si="2"/>
        <v/>
      </c>
      <c r="AD23" s="61" t="e">
        <f>RANK(テーブル64687[[#This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73"/>
      <c r="AL23" s="73"/>
      <c r="AM23" s="73" t="str">
        <f t="shared" si="3"/>
        <v/>
      </c>
      <c r="AN23" s="73" t="e">
        <f>RANK(テーブル6464788[[#This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84"/>
      <c r="AV23" s="84"/>
      <c r="AW23" s="84" t="str">
        <f t="shared" si="4"/>
        <v/>
      </c>
      <c r="AX23" s="84" t="e">
        <f>RANK(テーブル646474889[[#This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95"/>
      <c r="BF23" s="95"/>
      <c r="BG23" s="95" t="str">
        <f t="shared" si="5"/>
        <v/>
      </c>
      <c r="BH23" s="95" t="e">
        <f>RANK(テーブル646474889[[#This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35"/>
      <c r="H24" s="35"/>
      <c r="I24" s="35" t="str">
        <f t="shared" si="0"/>
        <v/>
      </c>
      <c r="J24" s="35" t="e">
        <f>RANK(テーブル585[[#This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48"/>
      <c r="R24" s="48"/>
      <c r="S24" s="48" t="str">
        <f t="shared" si="1"/>
        <v/>
      </c>
      <c r="T24" s="48" t="e">
        <f>RANK(テーブル686[[#This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61"/>
      <c r="AB24" s="61"/>
      <c r="AC24" s="61" t="str">
        <f t="shared" si="2"/>
        <v/>
      </c>
      <c r="AD24" s="61" t="e">
        <f>RANK(テーブル64687[[#This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73"/>
      <c r="AL24" s="73"/>
      <c r="AM24" s="73" t="str">
        <f t="shared" si="3"/>
        <v/>
      </c>
      <c r="AN24" s="73" t="e">
        <f>RANK(テーブル6464788[[#This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84"/>
      <c r="AV24" s="84"/>
      <c r="AW24" s="84" t="str">
        <f t="shared" si="4"/>
        <v/>
      </c>
      <c r="AX24" s="84" t="e">
        <f>RANK(テーブル646474889[[#This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95"/>
      <c r="BF24" s="95"/>
      <c r="BG24" s="95" t="str">
        <f t="shared" si="5"/>
        <v/>
      </c>
      <c r="BH24" s="95" t="e">
        <f>RANK(テーブル646474889[[#This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35"/>
      <c r="H25" s="35"/>
      <c r="I25" s="35" t="str">
        <f t="shared" si="0"/>
        <v/>
      </c>
      <c r="J25" s="35" t="e">
        <f>RANK(テーブル585[[#This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48"/>
      <c r="R25" s="48"/>
      <c r="S25" s="48" t="str">
        <f t="shared" si="1"/>
        <v/>
      </c>
      <c r="T25" s="48" t="e">
        <f>RANK(テーブル686[[#This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61"/>
      <c r="AB25" s="61"/>
      <c r="AC25" s="61" t="str">
        <f t="shared" si="2"/>
        <v/>
      </c>
      <c r="AD25" s="61" t="e">
        <f>RANK(テーブル64687[[#This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73"/>
      <c r="AL25" s="73"/>
      <c r="AM25" s="73" t="str">
        <f t="shared" si="3"/>
        <v/>
      </c>
      <c r="AN25" s="73" t="e">
        <f>RANK(テーブル6464788[[#This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84"/>
      <c r="AV25" s="84"/>
      <c r="AW25" s="84" t="str">
        <f t="shared" si="4"/>
        <v/>
      </c>
      <c r="AX25" s="84" t="e">
        <f>RANK(テーブル646474889[[#This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95"/>
      <c r="BF25" s="95"/>
      <c r="BG25" s="95" t="str">
        <f t="shared" si="5"/>
        <v/>
      </c>
      <c r="BH25" s="95" t="e">
        <f>RANK(テーブル646474889[[#This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0"/>
        <v/>
      </c>
      <c r="J26" s="35" t="e">
        <f>RANK(テーブル585[[#This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1"/>
        <v/>
      </c>
      <c r="T26" s="48" t="e">
        <f>RANK(テーブル686[[#This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2" t="str">
        <f t="shared" si="2"/>
        <v/>
      </c>
      <c r="AD26" s="61" t="e">
        <f>RANK(テーブル64687[[#This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si="3"/>
        <v/>
      </c>
      <c r="AN26" s="73" t="e">
        <f>RANK(テーブル6464788[[#This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si="4"/>
        <v/>
      </c>
      <c r="AX26" s="84" t="e">
        <f>RANK(テーブル646474889[[#This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5"/>
        <v/>
      </c>
      <c r="BH26" s="95" t="e">
        <f>RANK(テーブル646474889[[#This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0"/>
        <v/>
      </c>
      <c r="J27" s="35" t="e">
        <f>RANK(テーブル585[[#This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1"/>
        <v/>
      </c>
      <c r="T27" s="48" t="e">
        <f>RANK(テーブル686[[#This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2" t="str">
        <f t="shared" si="2"/>
        <v/>
      </c>
      <c r="AD27" s="61" t="e">
        <f>RANK(テーブル64687[[#This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3"/>
        <v/>
      </c>
      <c r="AN27" s="73" t="e">
        <f>RANK(テーブル6464788[[#This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4"/>
        <v/>
      </c>
      <c r="AX27" s="84" t="e">
        <f>RANK(テーブル646474889[[#This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5"/>
        <v/>
      </c>
      <c r="BH27" s="95" t="e">
        <f>RANK(テーブル646474889[[#This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0"/>
        <v/>
      </c>
      <c r="J28" s="35" t="e">
        <f>RANK(テーブル585[[#This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1"/>
        <v/>
      </c>
      <c r="T28" s="48" t="e">
        <f>RANK(テーブル686[[#This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2" t="str">
        <f t="shared" si="2"/>
        <v/>
      </c>
      <c r="AD28" s="61" t="e">
        <f>RANK(テーブル64687[[#This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3"/>
        <v/>
      </c>
      <c r="AN28" s="73" t="e">
        <f>RANK(テーブル6464788[[#This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4"/>
        <v/>
      </c>
      <c r="AX28" s="84" t="e">
        <f>RANK(テーブル646474889[[#This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5"/>
        <v/>
      </c>
      <c r="BH28" s="95" t="e">
        <f>RANK(テーブル646474889[[#This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0"/>
        <v/>
      </c>
      <c r="J29" s="35" t="e">
        <f>RANK(テーブル585[[#This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1"/>
        <v/>
      </c>
      <c r="T29" s="48" t="e">
        <f>RANK(テーブル686[[#This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2" t="str">
        <f t="shared" si="2"/>
        <v/>
      </c>
      <c r="AD29" s="61" t="e">
        <f>RANK(テーブル64687[[#This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3"/>
        <v/>
      </c>
      <c r="AN29" s="73" t="e">
        <f>RANK(テーブル6464788[[#This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4"/>
        <v/>
      </c>
      <c r="AX29" s="84" t="e">
        <f>RANK(テーブル646474889[[#This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5"/>
        <v/>
      </c>
      <c r="BH29" s="95" t="e">
        <f>RANK(テーブル646474889[[#This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0"/>
        <v/>
      </c>
      <c r="J30" s="35" t="e">
        <f>RANK(テーブル585[[#This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1"/>
        <v/>
      </c>
      <c r="T30" s="48" t="e">
        <f>RANK(テーブル686[[#This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2" t="str">
        <f t="shared" si="2"/>
        <v/>
      </c>
      <c r="AD30" s="61" t="e">
        <f>RANK(テーブル64687[[#This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3"/>
        <v/>
      </c>
      <c r="AN30" s="73" t="e">
        <f>RANK(テーブル6464788[[#This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4"/>
        <v/>
      </c>
      <c r="AX30" s="84" t="e">
        <f>RANK(テーブル646474889[[#This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5"/>
        <v/>
      </c>
      <c r="BH30" s="95" t="e">
        <f>RANK(テーブル646474889[[#This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0"/>
        <v/>
      </c>
      <c r="J31" s="35" t="e">
        <f>RANK(テーブル585[[#This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1"/>
        <v/>
      </c>
      <c r="T31" s="48" t="e">
        <f>RANK(テーブル686[[#This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2" t="str">
        <f t="shared" si="2"/>
        <v/>
      </c>
      <c r="AD31" s="61" t="e">
        <f>RANK(テーブル64687[[#This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3"/>
        <v/>
      </c>
      <c r="AN31" s="73" t="e">
        <f>RANK(テーブル6464788[[#This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4"/>
        <v/>
      </c>
      <c r="AX31" s="84" t="e">
        <f>RANK(テーブル646474889[[#This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5"/>
        <v/>
      </c>
      <c r="BH31" s="95" t="e">
        <f>RANK(テーブル646474889[[#This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0"/>
        <v/>
      </c>
      <c r="J32" s="35" t="e">
        <f>RANK(テーブル585[[#This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1"/>
        <v/>
      </c>
      <c r="T32" s="48" t="e">
        <f>RANK(テーブル686[[#This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2" t="str">
        <f t="shared" si="2"/>
        <v/>
      </c>
      <c r="AD32" s="61" t="e">
        <f>RANK(テーブル64687[[#This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3"/>
        <v/>
      </c>
      <c r="AN32" s="73" t="e">
        <f>RANK(テーブル6464788[[#This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4"/>
        <v/>
      </c>
      <c r="AX32" s="84" t="e">
        <f>RANK(テーブル646474889[[#This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5"/>
        <v/>
      </c>
      <c r="BH32" s="95" t="e">
        <f>RANK(テーブル646474889[[#This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0"/>
        <v/>
      </c>
      <c r="J33" s="35" t="e">
        <f>RANK(テーブル585[[#This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1"/>
        <v/>
      </c>
      <c r="T33" s="48" t="e">
        <f>RANK(テーブル686[[#This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2" t="str">
        <f t="shared" si="2"/>
        <v/>
      </c>
      <c r="AD33" s="61" t="e">
        <f>RANK(テーブル64687[[#This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3"/>
        <v/>
      </c>
      <c r="AN33" s="73" t="e">
        <f>RANK(テーブル6464788[[#This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4"/>
        <v/>
      </c>
      <c r="AX33" s="84" t="e">
        <f>RANK(テーブル646474889[[#This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5"/>
        <v/>
      </c>
      <c r="BH33" s="95" t="e">
        <f>RANK(テーブル646474889[[#This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0"/>
        <v/>
      </c>
      <c r="J34" s="35" t="e">
        <f>RANK(テーブル585[[#This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1"/>
        <v/>
      </c>
      <c r="T34" s="48" t="e">
        <f>RANK(テーブル686[[#This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2" t="str">
        <f t="shared" si="2"/>
        <v/>
      </c>
      <c r="AD34" s="61" t="e">
        <f>RANK(テーブル64687[[#This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3"/>
        <v/>
      </c>
      <c r="AN34" s="73" t="e">
        <f>RANK(テーブル6464788[[#This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4"/>
        <v/>
      </c>
      <c r="AX34" s="84" t="e">
        <f>RANK(テーブル646474889[[#This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5"/>
        <v/>
      </c>
      <c r="BH34" s="95" t="e">
        <f>RANK(テーブル646474889[[#This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0"/>
        <v/>
      </c>
      <c r="J35" s="35" t="e">
        <f>RANK(テーブル585[[#This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1"/>
        <v/>
      </c>
      <c r="T35" s="48" t="e">
        <f>RANK(テーブル686[[#This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2" t="str">
        <f t="shared" si="2"/>
        <v/>
      </c>
      <c r="AD35" s="61" t="e">
        <f>RANK(テーブル64687[[#This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3"/>
        <v/>
      </c>
      <c r="AN35" s="73" t="e">
        <f>RANK(テーブル6464788[[#This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4"/>
        <v/>
      </c>
      <c r="AX35" s="84" t="e">
        <f>RANK(テーブル646474889[[#This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5"/>
        <v/>
      </c>
      <c r="BH35" s="95" t="e">
        <f>RANK(テーブル646474889[[#This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0"/>
        <v/>
      </c>
      <c r="J36" s="35" t="e">
        <f>RANK(テーブル585[[#This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1"/>
        <v/>
      </c>
      <c r="T36" s="48" t="e">
        <f>RANK(テーブル686[[#This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2" t="str">
        <f t="shared" si="2"/>
        <v/>
      </c>
      <c r="AD36" s="61" t="e">
        <f>RANK(テーブル64687[[#This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3"/>
        <v/>
      </c>
      <c r="AN36" s="73" t="e">
        <f>RANK(テーブル6464788[[#This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4"/>
        <v/>
      </c>
      <c r="AX36" s="84" t="e">
        <f>RANK(テーブル646474889[[#This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5"/>
        <v/>
      </c>
      <c r="BH36" s="95" t="e">
        <f>RANK(テーブル646474889[[#This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0"/>
        <v/>
      </c>
      <c r="J37" s="35" t="e">
        <f>RANK(テーブル585[[#This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1"/>
        <v/>
      </c>
      <c r="T37" s="48" t="e">
        <f>RANK(テーブル686[[#This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2" t="str">
        <f t="shared" si="2"/>
        <v/>
      </c>
      <c r="AD37" s="61" t="e">
        <f>RANK(テーブル64687[[#This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3"/>
        <v/>
      </c>
      <c r="AN37" s="73" t="e">
        <f>RANK(テーブル6464788[[#This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4"/>
        <v/>
      </c>
      <c r="AX37" s="84" t="e">
        <f>RANK(テーブル646474889[[#This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5"/>
        <v/>
      </c>
      <c r="BH37" s="95" t="e">
        <f>RANK(テーブル646474889[[#This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0"/>
        <v/>
      </c>
      <c r="J38" s="35" t="e">
        <f>RANK(テーブル585[[#This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1"/>
        <v/>
      </c>
      <c r="T38" s="48" t="e">
        <f>RANK(テーブル686[[#This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2" t="str">
        <f t="shared" si="2"/>
        <v/>
      </c>
      <c r="AD38" s="61" t="e">
        <f>RANK(テーブル64687[[#This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3"/>
        <v/>
      </c>
      <c r="AN38" s="73" t="e">
        <f>RANK(テーブル6464788[[#This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4"/>
        <v/>
      </c>
      <c r="AX38" s="84" t="e">
        <f>RANK(テーブル646474889[[#This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5"/>
        <v/>
      </c>
      <c r="BH38" s="95" t="e">
        <f>RANK(テーブル646474889[[#This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0"/>
        <v/>
      </c>
      <c r="J39" s="35" t="e">
        <f>RANK(テーブル585[[#This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1"/>
        <v/>
      </c>
      <c r="T39" s="48" t="e">
        <f>RANK(テーブル686[[#This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2" t="str">
        <f t="shared" si="2"/>
        <v/>
      </c>
      <c r="AD39" s="61" t="e">
        <f>RANK(テーブル64687[[#This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3"/>
        <v/>
      </c>
      <c r="AN39" s="73" t="e">
        <f>RANK(テーブル6464788[[#This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4"/>
        <v/>
      </c>
      <c r="AX39" s="84" t="e">
        <f>RANK(テーブル646474889[[#This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5"/>
        <v/>
      </c>
      <c r="BH39" s="95" t="e">
        <f>RANK(テーブル646474889[[#This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0"/>
        <v/>
      </c>
      <c r="J40" s="35" t="e">
        <f>RANK(テーブル585[[#This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1"/>
        <v/>
      </c>
      <c r="T40" s="48" t="e">
        <f>RANK(テーブル686[[#This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2" t="str">
        <f t="shared" si="2"/>
        <v/>
      </c>
      <c r="AD40" s="61" t="e">
        <f>RANK(テーブル64687[[#This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3"/>
        <v/>
      </c>
      <c r="AN40" s="73" t="e">
        <f>RANK(テーブル6464788[[#This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4"/>
        <v/>
      </c>
      <c r="AX40" s="84" t="e">
        <f>RANK(テーブル646474889[[#This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5"/>
        <v/>
      </c>
      <c r="BH40" s="95" t="e">
        <f>RANK(テーブル646474889[[#This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0"/>
        <v/>
      </c>
      <c r="J41" s="35" t="e">
        <f>RANK(テーブル585[[#This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1"/>
        <v/>
      </c>
      <c r="T41" s="48" t="e">
        <f>RANK(テーブル686[[#This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2" t="str">
        <f t="shared" si="2"/>
        <v/>
      </c>
      <c r="AD41" s="61" t="e">
        <f>RANK(テーブル64687[[#This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3"/>
        <v/>
      </c>
      <c r="AN41" s="73" t="e">
        <f>RANK(テーブル6464788[[#This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4"/>
        <v/>
      </c>
      <c r="AX41" s="84" t="e">
        <f>RANK(テーブル646474889[[#This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5"/>
        <v/>
      </c>
      <c r="BH41" s="95" t="e">
        <f>RANK(テーブル646474889[[#This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0"/>
        <v/>
      </c>
      <c r="J42" s="35" t="e">
        <f>RANK(テーブル585[[#This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1"/>
        <v/>
      </c>
      <c r="T42" s="48" t="e">
        <f>RANK(テーブル686[[#This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2" t="str">
        <f t="shared" si="2"/>
        <v/>
      </c>
      <c r="AD42" s="61" t="e">
        <f>RANK(テーブル64687[[#This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3"/>
        <v/>
      </c>
      <c r="AN42" s="73" t="e">
        <f>RANK(テーブル6464788[[#This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4"/>
        <v/>
      </c>
      <c r="AX42" s="84" t="e">
        <f>RANK(テーブル646474889[[#This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5"/>
        <v/>
      </c>
      <c r="BH42" s="95" t="e">
        <f>RANK(テーブル646474889[[#This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0"/>
        <v/>
      </c>
      <c r="J43" s="35" t="e">
        <f>RANK(テーブル585[[#This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1"/>
        <v/>
      </c>
      <c r="T43" s="48" t="e">
        <f>RANK(テーブル686[[#This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2" t="str">
        <f t="shared" si="2"/>
        <v/>
      </c>
      <c r="AD43" s="61" t="e">
        <f>RANK(テーブル64687[[#This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3"/>
        <v/>
      </c>
      <c r="AN43" s="73" t="e">
        <f>RANK(テーブル6464788[[#This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4"/>
        <v/>
      </c>
      <c r="AX43" s="84" t="e">
        <f>RANK(テーブル646474889[[#This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5"/>
        <v/>
      </c>
      <c r="BH43" s="95" t="e">
        <f>RANK(テーブル646474889[[#This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0"/>
        <v/>
      </c>
      <c r="J44" s="35" t="e">
        <f>RANK(テーブル585[[#This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1"/>
        <v/>
      </c>
      <c r="T44" s="48" t="e">
        <f>RANK(テーブル686[[#This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2" t="str">
        <f t="shared" si="2"/>
        <v/>
      </c>
      <c r="AD44" s="61" t="e">
        <f>RANK(テーブル64687[[#This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3"/>
        <v/>
      </c>
      <c r="AN44" s="73" t="e">
        <f>RANK(テーブル6464788[[#This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4"/>
        <v/>
      </c>
      <c r="AX44" s="84" t="e">
        <f>RANK(テーブル646474889[[#This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5"/>
        <v/>
      </c>
      <c r="BH44" s="95" t="e">
        <f>RANK(テーブル646474889[[#This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0"/>
        <v/>
      </c>
      <c r="J45" s="35" t="e">
        <f>RANK(テーブル585[[#This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1"/>
        <v/>
      </c>
      <c r="T45" s="48" t="e">
        <f>RANK(テーブル686[[#This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2" t="str">
        <f t="shared" si="2"/>
        <v/>
      </c>
      <c r="AD45" s="61" t="e">
        <f>RANK(テーブル64687[[#This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3"/>
        <v/>
      </c>
      <c r="AN45" s="73" t="e">
        <f>RANK(テーブル6464788[[#This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4"/>
        <v/>
      </c>
      <c r="AX45" s="84" t="e">
        <f>RANK(テーブル646474889[[#This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5"/>
        <v/>
      </c>
      <c r="BH45" s="95" t="e">
        <f>RANK(テーブル646474889[[#This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0"/>
        <v/>
      </c>
      <c r="J46" s="35" t="e">
        <f>RANK(テーブル585[[#This Row],[列5]],$G$6:$G$62,0)</f>
        <v>#N/A</v>
      </c>
      <c r="K46" s="9"/>
      <c r="L46" s="47">
        <v>40</v>
      </c>
      <c r="M46" s="47"/>
      <c r="N46" s="48"/>
      <c r="O46" s="48"/>
      <c r="P46" s="48"/>
      <c r="Q46" s="48"/>
      <c r="R46" s="48"/>
      <c r="S46" s="49" t="str">
        <f t="shared" si="1"/>
        <v/>
      </c>
      <c r="T46" s="48" t="e">
        <f>RANK(テーブル686[[#This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2" t="str">
        <f t="shared" si="2"/>
        <v/>
      </c>
      <c r="AD46" s="61" t="e">
        <f>RANK(テーブル64687[[#This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3"/>
        <v/>
      </c>
      <c r="AN46" s="73" t="e">
        <f>RANK(テーブル6464788[[#This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4"/>
        <v/>
      </c>
      <c r="AX46" s="84" t="e">
        <f>RANK(テーブル646474889[[#This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5"/>
        <v/>
      </c>
      <c r="BH46" s="95" t="e">
        <f>RANK(テーブル646474889[[#This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0"/>
        <v/>
      </c>
      <c r="J47" s="35" t="e">
        <f>RANK(テーブル585[[#This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1"/>
        <v/>
      </c>
      <c r="T47" s="48" t="e">
        <f>RANK(テーブル686[[#This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2" t="str">
        <f t="shared" si="2"/>
        <v/>
      </c>
      <c r="AD47" s="61" t="e">
        <f>RANK(テーブル64687[[#This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3"/>
        <v/>
      </c>
      <c r="AN47" s="73" t="e">
        <f>RANK(テーブル6464788[[#This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4"/>
        <v/>
      </c>
      <c r="AX47" s="84" t="e">
        <f>RANK(テーブル646474889[[#This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5"/>
        <v/>
      </c>
      <c r="BH47" s="95" t="e">
        <f>RANK(テーブル646474889[[#This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0"/>
        <v/>
      </c>
      <c r="J48" s="35" t="e">
        <f>RANK(テーブル585[[#This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1"/>
        <v/>
      </c>
      <c r="T48" s="48" t="e">
        <f>RANK(テーブル686[[#This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2" t="str">
        <f t="shared" si="2"/>
        <v/>
      </c>
      <c r="AD48" s="61" t="e">
        <f>RANK(テーブル64687[[#This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3"/>
        <v/>
      </c>
      <c r="AN48" s="73" t="e">
        <f>RANK(テーブル6464788[[#This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4"/>
        <v/>
      </c>
      <c r="AX48" s="84" t="e">
        <f>RANK(テーブル646474889[[#This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5"/>
        <v/>
      </c>
      <c r="BH48" s="95" t="e">
        <f>RANK(テーブル646474889[[#This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0"/>
        <v/>
      </c>
      <c r="J49" s="35" t="e">
        <f>RANK(テーブル585[[#This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1"/>
        <v/>
      </c>
      <c r="T49" s="48" t="e">
        <f>RANK(テーブル686[[#This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2" t="str">
        <f t="shared" si="2"/>
        <v/>
      </c>
      <c r="AD49" s="61" t="e">
        <f>RANK(テーブル64687[[#This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3"/>
        <v/>
      </c>
      <c r="AN49" s="73" t="e">
        <f>RANK(テーブル6464788[[#This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4"/>
        <v/>
      </c>
      <c r="AX49" s="84" t="e">
        <f>RANK(テーブル646474889[[#This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5"/>
        <v/>
      </c>
      <c r="BH49" s="95" t="e">
        <f>RANK(テーブル646474889[[#This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0"/>
        <v/>
      </c>
      <c r="J50" s="35" t="e">
        <f>RANK(テーブル585[[#This Row],[列5]],$G$6:$G$62,0)</f>
        <v>#N/A</v>
      </c>
      <c r="K50" s="29"/>
      <c r="L50" s="47">
        <v>44</v>
      </c>
      <c r="M50" s="47"/>
      <c r="N50" s="48"/>
      <c r="O50" s="48"/>
      <c r="P50" s="48"/>
      <c r="Q50" s="48"/>
      <c r="R50" s="48"/>
      <c r="S50" s="49" t="str">
        <f t="shared" si="1"/>
        <v/>
      </c>
      <c r="T50" s="48" t="e">
        <f>RANK(テーブル686[[#This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2" t="str">
        <f t="shared" si="2"/>
        <v/>
      </c>
      <c r="AD50" s="61" t="e">
        <f>RANK(テーブル64687[[#This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3"/>
        <v/>
      </c>
      <c r="AN50" s="73" t="e">
        <f>RANK(テーブル6464788[[#This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4"/>
        <v/>
      </c>
      <c r="AX50" s="84" t="e">
        <f>RANK(テーブル646474889[[#This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5"/>
        <v/>
      </c>
      <c r="BH50" s="95" t="e">
        <f>RANK(テーブル646474889[[#This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0"/>
        <v/>
      </c>
      <c r="J51" s="35" t="e">
        <f>RANK(テーブル585[[#This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1"/>
        <v/>
      </c>
      <c r="T51" s="48" t="e">
        <f>RANK(テーブル686[[#This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2" t="str">
        <f t="shared" si="2"/>
        <v/>
      </c>
      <c r="AD51" s="61" t="e">
        <f>RANK(テーブル64687[[#This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3"/>
        <v/>
      </c>
      <c r="AN51" s="73" t="e">
        <f>RANK(テーブル6464788[[#This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4"/>
        <v/>
      </c>
      <c r="AX51" s="84" t="e">
        <f>RANK(テーブル646474889[[#This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5"/>
        <v/>
      </c>
      <c r="BH51" s="95" t="e">
        <f>RANK(テーブル646474889[[#This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0"/>
        <v/>
      </c>
      <c r="J52" s="35" t="e">
        <f>RANK(テーブル585[[#This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1"/>
        <v/>
      </c>
      <c r="T52" s="48" t="e">
        <f>RANK(テーブル686[[#This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2" t="str">
        <f t="shared" si="2"/>
        <v/>
      </c>
      <c r="AD52" s="61" t="e">
        <f>RANK(テーブル64687[[#This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3"/>
        <v/>
      </c>
      <c r="AN52" s="73" t="e">
        <f>RANK(テーブル6464788[[#This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4"/>
        <v/>
      </c>
      <c r="AX52" s="84" t="e">
        <f>RANK(テーブル646474889[[#This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5"/>
        <v/>
      </c>
      <c r="BH52" s="95" t="e">
        <f>RANK(テーブル646474889[[#This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0"/>
        <v/>
      </c>
      <c r="J53" s="35" t="e">
        <f>RANK(テーブル585[[#This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1"/>
        <v/>
      </c>
      <c r="T53" s="48" t="e">
        <f>RANK(テーブル686[[#This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2" t="str">
        <f t="shared" si="2"/>
        <v/>
      </c>
      <c r="AD53" s="61" t="e">
        <f>RANK(テーブル64687[[#This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3"/>
        <v/>
      </c>
      <c r="AN53" s="73" t="e">
        <f>RANK(テーブル6464788[[#This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4"/>
        <v/>
      </c>
      <c r="AX53" s="84" t="e">
        <f>RANK(テーブル646474889[[#This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5"/>
        <v/>
      </c>
      <c r="BH53" s="95" t="e">
        <f>RANK(テーブル646474889[[#This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0"/>
        <v/>
      </c>
      <c r="J54" s="35" t="e">
        <f>RANK(テーブル585[[#This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1"/>
        <v/>
      </c>
      <c r="T54" s="48" t="e">
        <f>RANK(テーブル686[[#This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2" t="str">
        <f t="shared" si="2"/>
        <v/>
      </c>
      <c r="AD54" s="61" t="e">
        <f>RANK(テーブル64687[[#This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3"/>
        <v/>
      </c>
      <c r="AN54" s="73" t="e">
        <f>RANK(テーブル6464788[[#This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4"/>
        <v/>
      </c>
      <c r="AX54" s="84" t="e">
        <f>RANK(テーブル646474889[[#This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5"/>
        <v/>
      </c>
      <c r="BH54" s="95" t="e">
        <f>RANK(テーブル646474889[[#This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0"/>
        <v/>
      </c>
      <c r="J55" s="35" t="e">
        <f>RANK(テーブル585[[#This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1"/>
        <v/>
      </c>
      <c r="T55" s="48" t="e">
        <f>RANK(テーブル686[[#This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2" t="str">
        <f t="shared" si="2"/>
        <v/>
      </c>
      <c r="AD55" s="61" t="e">
        <f>RANK(テーブル64687[[#This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3"/>
        <v/>
      </c>
      <c r="AN55" s="73" t="e">
        <f>RANK(テーブル6464788[[#This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4"/>
        <v/>
      </c>
      <c r="AX55" s="84" t="e">
        <f>RANK(テーブル646474889[[#This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5"/>
        <v/>
      </c>
      <c r="BH55" s="95" t="e">
        <f>RANK(テーブル646474889[[#This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0"/>
        <v/>
      </c>
      <c r="J56" s="35" t="e">
        <f>RANK(テーブル585[[#This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1"/>
        <v/>
      </c>
      <c r="T56" s="48" t="e">
        <f>RANK(テーブル686[[#This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2" t="str">
        <f t="shared" si="2"/>
        <v/>
      </c>
      <c r="AD56" s="61" t="e">
        <f>RANK(テーブル64687[[#This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3"/>
        <v/>
      </c>
      <c r="AN56" s="73" t="e">
        <f>RANK(テーブル6464788[[#This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4"/>
        <v/>
      </c>
      <c r="AX56" s="84" t="e">
        <f>RANK(テーブル646474889[[#This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5"/>
        <v/>
      </c>
      <c r="BH56" s="95" t="e">
        <f>RANK(テーブル646474889[[#This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0"/>
        <v/>
      </c>
      <c r="J57" s="35" t="e">
        <f>RANK(テーブル585[[#This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1"/>
        <v/>
      </c>
      <c r="T57" s="48" t="e">
        <f>RANK(テーブル686[[#This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2" t="str">
        <f t="shared" si="2"/>
        <v/>
      </c>
      <c r="AD57" s="61" t="e">
        <f>RANK(テーブル64687[[#This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3"/>
        <v/>
      </c>
      <c r="AN57" s="73" t="e">
        <f>RANK(テーブル6464788[[#This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4"/>
        <v/>
      </c>
      <c r="AX57" s="84" t="e">
        <f>RANK(テーブル646474889[[#This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5"/>
        <v/>
      </c>
      <c r="BH57" s="95" t="e">
        <f>RANK(テーブル646474889[[#This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0"/>
        <v/>
      </c>
      <c r="J58" s="35" t="e">
        <f>RANK(テーブル585[[#This Row],[列5]],$G$6:$G$62,0)</f>
        <v>#N/A</v>
      </c>
      <c r="K58" s="19"/>
      <c r="L58" s="47">
        <v>53</v>
      </c>
      <c r="M58" s="47"/>
      <c r="N58" s="48"/>
      <c r="O58" s="48"/>
      <c r="P58" s="48"/>
      <c r="Q58" s="48"/>
      <c r="R58" s="48"/>
      <c r="S58" s="49" t="str">
        <f t="shared" si="1"/>
        <v/>
      </c>
      <c r="T58" s="48" t="e">
        <f>RANK(テーブル686[[#This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2" t="str">
        <f t="shared" si="2"/>
        <v/>
      </c>
      <c r="AD58" s="61" t="e">
        <f>RANK(テーブル64687[[#This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3"/>
        <v/>
      </c>
      <c r="AN58" s="73" t="e">
        <f>RANK(テーブル6464788[[#This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4"/>
        <v/>
      </c>
      <c r="AX58" s="84" t="e">
        <f>RANK(テーブル646474889[[#This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5"/>
        <v/>
      </c>
      <c r="BH58" s="95" t="e">
        <f>RANK(テーブル646474889[[#This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0"/>
        <v/>
      </c>
      <c r="J59" s="35" t="e">
        <f>RANK(テーブル585[[#This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1"/>
        <v/>
      </c>
      <c r="T59" s="48" t="e">
        <f>RANK(テーブル686[[#This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2" t="str">
        <f t="shared" si="2"/>
        <v/>
      </c>
      <c r="AD59" s="61" t="e">
        <f>RANK(テーブル64687[[#This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3"/>
        <v/>
      </c>
      <c r="AN59" s="73" t="e">
        <f>RANK(テーブル6464788[[#This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4"/>
        <v/>
      </c>
      <c r="AX59" s="84" t="e">
        <f>RANK(テーブル646474889[[#This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5"/>
        <v/>
      </c>
      <c r="BH59" s="95" t="e">
        <f>RANK(テーブル646474889[[#This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0"/>
        <v/>
      </c>
      <c r="J60" s="35" t="e">
        <f>RANK(テーブル585[[#This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1"/>
        <v/>
      </c>
      <c r="T60" s="48" t="e">
        <f>RANK(テーブル686[[#This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2" t="str">
        <f t="shared" si="2"/>
        <v/>
      </c>
      <c r="AD60" s="61" t="e">
        <f>RANK(テーブル64687[[#This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3"/>
        <v/>
      </c>
      <c r="AN60" s="73" t="e">
        <f>RANK(テーブル6464788[[#This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4"/>
        <v/>
      </c>
      <c r="AX60" s="84" t="e">
        <f>RANK(テーブル646474889[[#This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5"/>
        <v/>
      </c>
      <c r="BH60" s="95" t="e">
        <f>RANK(テーブル646474889[[#This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0"/>
        <v/>
      </c>
      <c r="J61" s="35" t="e">
        <f>RANK(テーブル585[[#This Row],[列5]],$G$6:$G$62,0)</f>
        <v>#N/A</v>
      </c>
      <c r="K61" s="19"/>
      <c r="L61" s="47">
        <v>56</v>
      </c>
      <c r="M61" s="47"/>
      <c r="N61" s="48"/>
      <c r="O61" s="48"/>
      <c r="P61" s="48"/>
      <c r="Q61" s="48"/>
      <c r="R61" s="48"/>
      <c r="S61" s="49" t="str">
        <f t="shared" si="1"/>
        <v/>
      </c>
      <c r="T61" s="48" t="e">
        <f>RANK(テーブル686[[#This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2" t="str">
        <f t="shared" si="2"/>
        <v/>
      </c>
      <c r="AD61" s="61" t="e">
        <f>RANK(テーブル64687[[#This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3"/>
        <v/>
      </c>
      <c r="AN61" s="73" t="e">
        <f>RANK(テーブル6464788[[#This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4"/>
        <v/>
      </c>
      <c r="AX61" s="84" t="e">
        <f>RANK(テーブル646474889[[#This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5"/>
        <v/>
      </c>
      <c r="BH61" s="95" t="e">
        <f>RANK(テーブル646474889[[#This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0"/>
        <v/>
      </c>
      <c r="J62" s="37" t="e">
        <f>RANK(テーブル585[[#This Row],[列5]],$G$6:$G$62,0)</f>
        <v>#N/A</v>
      </c>
      <c r="K62" s="19"/>
      <c r="L62" s="47">
        <v>57</v>
      </c>
      <c r="M62" s="47"/>
      <c r="N62" s="48"/>
      <c r="O62" s="48"/>
      <c r="P62" s="48"/>
      <c r="Q62" s="48"/>
      <c r="R62" s="48"/>
      <c r="S62" s="49" t="str">
        <f t="shared" si="1"/>
        <v/>
      </c>
      <c r="T62" s="48" t="e">
        <f>RANK(テーブル686[[#This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2" t="str">
        <f t="shared" si="2"/>
        <v/>
      </c>
      <c r="AD62" s="61" t="e">
        <f>RANK(テーブル64687[[#This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 t="shared" si="3"/>
        <v/>
      </c>
      <c r="AN62" s="73" t="e">
        <f>RANK(テーブル6464788[[#This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 t="shared" si="4"/>
        <v/>
      </c>
      <c r="AX62" s="84" t="e">
        <f>RANK(テーブル646474889[[#This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5"/>
        <v/>
      </c>
      <c r="BH62" s="95" t="e">
        <f>RANK(テーブル646474889[[#This Row],[列5]],$AU$6:$AU$62,0)</f>
        <v>#N/A</v>
      </c>
      <c r="BI62" s="11"/>
      <c r="BJ62" s="11"/>
    </row>
    <row r="63" spans="1:62" ht="22.5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customHeight="1" x14ac:dyDescent="0.15">
      <c r="D129" s="13"/>
      <c r="E129" s="13"/>
      <c r="K129" s="19"/>
      <c r="U129" s="19"/>
      <c r="AO129" s="19"/>
    </row>
    <row r="130" spans="1:41" s="11" customFormat="1" ht="23.25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customHeight="1" x14ac:dyDescent="0.15">
      <c r="D131" s="13"/>
      <c r="E131" s="13"/>
      <c r="K131" s="19"/>
      <c r="U131" s="19"/>
      <c r="AO131" s="19"/>
    </row>
    <row r="132" spans="1:41" s="11" customFormat="1" ht="23.25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customHeight="1" x14ac:dyDescent="0.15">
      <c r="D133" s="13"/>
      <c r="E133" s="13"/>
      <c r="K133" s="19"/>
      <c r="U133" s="19"/>
    </row>
    <row r="134" spans="1:41" s="11" customFormat="1" ht="23.25" customHeight="1" x14ac:dyDescent="0.15">
      <c r="D134" s="13"/>
      <c r="E134" s="13"/>
      <c r="K134" s="19"/>
      <c r="U134" s="19"/>
    </row>
    <row r="135" spans="1:41" s="11" customFormat="1" ht="23.25" customHeight="1" x14ac:dyDescent="0.15">
      <c r="A135" s="22"/>
      <c r="D135" s="13"/>
      <c r="E135" s="13"/>
      <c r="K135" s="19"/>
      <c r="U135" s="19"/>
    </row>
    <row r="136" spans="1:41" s="11" customFormat="1" ht="23.25" customHeight="1" x14ac:dyDescent="0.15">
      <c r="A136" s="22"/>
      <c r="D136" s="13"/>
      <c r="E136" s="13"/>
      <c r="K136" s="19"/>
      <c r="U136" s="19"/>
    </row>
    <row r="137" spans="1:41" s="11" customFormat="1" ht="23.25" customHeight="1" x14ac:dyDescent="0.15">
      <c r="D137" s="13"/>
      <c r="E137" s="13"/>
      <c r="K137" s="19"/>
      <c r="U137" s="19"/>
    </row>
    <row r="138" spans="1:41" s="11" customFormat="1" ht="23.25" customHeight="1" x14ac:dyDescent="0.15">
      <c r="D138" s="13"/>
      <c r="E138" s="13"/>
      <c r="K138" s="19"/>
      <c r="U138" s="19"/>
    </row>
    <row r="139" spans="1:41" s="11" customFormat="1" ht="23.25" customHeight="1" x14ac:dyDescent="0.15">
      <c r="D139" s="13"/>
      <c r="E139" s="13"/>
      <c r="K139" s="19"/>
      <c r="U139" s="19"/>
    </row>
    <row r="140" spans="1:41" s="11" customFormat="1" ht="23.25" customHeight="1" x14ac:dyDescent="0.15">
      <c r="K140" s="19"/>
      <c r="U140" s="19"/>
    </row>
    <row r="141" spans="1:41" s="11" customFormat="1" ht="23.25" customHeight="1" x14ac:dyDescent="0.15">
      <c r="K141" s="19"/>
      <c r="U141" s="19"/>
    </row>
    <row r="142" spans="1:41" s="11" customFormat="1" ht="23.25" customHeight="1" x14ac:dyDescent="0.15">
      <c r="K142" s="19"/>
      <c r="U142" s="19"/>
    </row>
    <row r="143" spans="1:41" s="11" customFormat="1" ht="23.25" customHeight="1" x14ac:dyDescent="0.15">
      <c r="K143" s="19"/>
      <c r="U143" s="19"/>
    </row>
    <row r="144" spans="1:41" s="11" customFormat="1" ht="23.25" customHeight="1" x14ac:dyDescent="0.15">
      <c r="K144" s="19"/>
      <c r="U144" s="19"/>
    </row>
    <row r="145" spans="1:62" s="11" customFormat="1" ht="23.25" customHeight="1" x14ac:dyDescent="0.15">
      <c r="A145" s="22"/>
      <c r="K145" s="19"/>
      <c r="U145" s="19"/>
    </row>
    <row r="146" spans="1:62" s="11" customFormat="1" ht="23.25" customHeight="1" x14ac:dyDescent="0.15">
      <c r="A146" s="28"/>
      <c r="K146" s="19"/>
      <c r="U146" s="19"/>
    </row>
    <row r="147" spans="1:62" s="11" customFormat="1" ht="23.25" customHeight="1" x14ac:dyDescent="0.15">
      <c r="K147" s="19"/>
      <c r="U147" s="19"/>
    </row>
    <row r="148" spans="1:62" s="11" customFormat="1" ht="23.25" customHeight="1" x14ac:dyDescent="0.15">
      <c r="A148" s="28"/>
      <c r="K148" s="19"/>
      <c r="U148" s="19"/>
    </row>
    <row r="149" spans="1:62" s="11" customFormat="1" ht="23.25" customHeight="1" x14ac:dyDescent="0.15">
      <c r="A149" s="22"/>
      <c r="K149" s="19"/>
      <c r="U149" s="19"/>
    </row>
    <row r="150" spans="1:62" s="11" customFormat="1" ht="23.25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customHeight="1" x14ac:dyDescent="0.15">
      <c r="K151" s="19"/>
      <c r="U151" s="19"/>
    </row>
    <row r="152" spans="1:62" s="11" customFormat="1" ht="23.25" customHeight="1" x14ac:dyDescent="0.15">
      <c r="K152" s="19"/>
      <c r="U152" s="19"/>
    </row>
    <row r="153" spans="1:62" s="11" customFormat="1" ht="23.25" customHeight="1" x14ac:dyDescent="0.15">
      <c r="A153" s="22"/>
      <c r="K153" s="19"/>
      <c r="U153" s="19"/>
    </row>
    <row r="154" spans="1:62" s="11" customFormat="1" ht="23.25" customHeight="1" x14ac:dyDescent="0.15">
      <c r="K154" s="19"/>
      <c r="U154" s="19"/>
    </row>
    <row r="155" spans="1:62" s="11" customFormat="1" ht="23.25" customHeight="1" x14ac:dyDescent="0.15">
      <c r="K155" s="19"/>
      <c r="U155" s="19"/>
    </row>
    <row r="156" spans="1:62" s="11" customFormat="1" ht="23.25" customHeight="1" x14ac:dyDescent="0.15">
      <c r="K156" s="19"/>
      <c r="U156" s="19"/>
    </row>
    <row r="157" spans="1:62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BB3:BE3"/>
    <mergeCell ref="D3:G3"/>
    <mergeCell ref="N3:Q3"/>
    <mergeCell ref="X3:AA3"/>
    <mergeCell ref="AH3:AK3"/>
    <mergeCell ref="AR3:AU3"/>
  </mergeCells>
  <phoneticPr fontId="1"/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2" manualBreakCount="2">
    <brk id="11" max="1048575" man="1"/>
    <brk id="25" max="1048575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BK617"/>
  <sheetViews>
    <sheetView view="pageBreakPreview" zoomScaleNormal="100" zoomScaleSheetLayoutView="100" workbookViewId="0">
      <pane xSplit="1" ySplit="5" topLeftCell="AI10" activePane="bottomRight" state="frozen"/>
      <selection pane="topRight" activeCell="C1" sqref="C1"/>
      <selection pane="bottomLeft" activeCell="A5" sqref="A5"/>
      <selection pane="bottomRight" sqref="A1:BG25"/>
    </sheetView>
  </sheetViews>
  <sheetFormatPr defaultRowHeight="13.5" x14ac:dyDescent="0.15"/>
  <cols>
    <col min="1" max="1" width="9" style="8"/>
    <col min="2" max="3" width="6.1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70</v>
      </c>
      <c r="B1" s="132" t="s">
        <v>71</v>
      </c>
      <c r="C1" s="156"/>
      <c r="D1" s="156"/>
      <c r="E1" s="156"/>
      <c r="F1" s="156"/>
    </row>
    <row r="2" spans="1:63" x14ac:dyDescent="0.15">
      <c r="I2" s="25" t="s">
        <v>64</v>
      </c>
      <c r="S2" s="25" t="s">
        <v>65</v>
      </c>
      <c r="AC2" s="25" t="s">
        <v>67</v>
      </c>
      <c r="AM2" s="25" t="s">
        <v>66</v>
      </c>
      <c r="AW2" s="25" t="s">
        <v>68</v>
      </c>
      <c r="BG2" s="25" t="s">
        <v>69</v>
      </c>
    </row>
    <row r="3" spans="1:63" ht="18.75" customHeight="1" x14ac:dyDescent="0.15">
      <c r="B3" s="109" t="s">
        <v>39</v>
      </c>
      <c r="C3" s="109"/>
      <c r="D3" s="202" t="s">
        <v>63</v>
      </c>
      <c r="E3" s="202"/>
      <c r="F3" s="202"/>
      <c r="G3" s="108"/>
      <c r="H3" s="104"/>
      <c r="I3" s="104"/>
      <c r="J3" s="104"/>
      <c r="L3" s="109" t="s">
        <v>41</v>
      </c>
      <c r="M3" s="109"/>
      <c r="N3" s="202" t="s">
        <v>63</v>
      </c>
      <c r="O3" s="202"/>
      <c r="P3" s="202"/>
      <c r="Q3" s="10"/>
      <c r="R3" s="104"/>
      <c r="S3" s="104"/>
      <c r="T3" s="25"/>
      <c r="U3" s="11"/>
      <c r="V3" s="109" t="s">
        <v>42</v>
      </c>
      <c r="W3" s="109"/>
      <c r="X3" s="202" t="s">
        <v>63</v>
      </c>
      <c r="Y3" s="202"/>
      <c r="Z3" s="202"/>
      <c r="AA3" s="10"/>
      <c r="AB3" s="104"/>
      <c r="AC3" s="104"/>
      <c r="AF3" s="109" t="s">
        <v>43</v>
      </c>
      <c r="AG3" s="109"/>
      <c r="AH3" s="202" t="s">
        <v>63</v>
      </c>
      <c r="AI3" s="202"/>
      <c r="AJ3" s="202"/>
      <c r="AK3" s="10"/>
      <c r="AL3" s="104"/>
      <c r="AM3" s="104"/>
      <c r="AN3" s="25"/>
      <c r="AP3" s="109" t="s">
        <v>44</v>
      </c>
      <c r="AQ3" s="109"/>
      <c r="AR3" s="202" t="s">
        <v>63</v>
      </c>
      <c r="AS3" s="202"/>
      <c r="AT3" s="202"/>
      <c r="AU3" s="10"/>
      <c r="AV3" s="104"/>
      <c r="AW3" s="104"/>
      <c r="AZ3" s="109" t="s">
        <v>45</v>
      </c>
      <c r="BA3" s="109"/>
      <c r="BB3" s="202" t="s">
        <v>63</v>
      </c>
      <c r="BC3" s="202"/>
      <c r="BD3" s="202"/>
      <c r="BE3" s="10"/>
      <c r="BF3" s="104"/>
      <c r="BG3" s="104"/>
    </row>
    <row r="4" spans="1:63" ht="29.25" customHeight="1" x14ac:dyDescent="0.15">
      <c r="A4" s="4"/>
      <c r="B4" s="38" t="s">
        <v>4</v>
      </c>
      <c r="C4" s="33" t="s">
        <v>78</v>
      </c>
      <c r="D4" s="35" t="s">
        <v>5</v>
      </c>
      <c r="E4" s="35" t="s">
        <v>33</v>
      </c>
      <c r="F4" s="35" t="s">
        <v>7</v>
      </c>
      <c r="G4" s="35" t="s">
        <v>8</v>
      </c>
      <c r="H4" s="35" t="s">
        <v>13</v>
      </c>
      <c r="I4" s="35" t="s">
        <v>14</v>
      </c>
      <c r="J4" s="39" t="s">
        <v>9</v>
      </c>
      <c r="K4" s="9"/>
      <c r="L4" s="40" t="s">
        <v>4</v>
      </c>
      <c r="M4" s="40" t="s">
        <v>78</v>
      </c>
      <c r="N4" s="48" t="s">
        <v>5</v>
      </c>
      <c r="O4" s="48" t="s">
        <v>6</v>
      </c>
      <c r="P4" s="48" t="s">
        <v>7</v>
      </c>
      <c r="Q4" s="48" t="s">
        <v>8</v>
      </c>
      <c r="R4" s="48" t="s">
        <v>13</v>
      </c>
      <c r="S4" s="48" t="s">
        <v>14</v>
      </c>
      <c r="T4" s="41" t="s">
        <v>17</v>
      </c>
      <c r="U4" s="30"/>
      <c r="V4" s="61" t="s">
        <v>4</v>
      </c>
      <c r="W4" s="61" t="s">
        <v>78</v>
      </c>
      <c r="X4" s="61" t="s">
        <v>5</v>
      </c>
      <c r="Y4" s="61" t="s">
        <v>6</v>
      </c>
      <c r="Z4" s="61" t="s">
        <v>7</v>
      </c>
      <c r="AA4" s="61" t="s">
        <v>8</v>
      </c>
      <c r="AB4" s="61" t="s">
        <v>13</v>
      </c>
      <c r="AC4" s="61" t="s">
        <v>14</v>
      </c>
      <c r="AD4" s="54" t="s">
        <v>17</v>
      </c>
      <c r="AE4" s="30"/>
      <c r="AF4" s="65" t="s">
        <v>4</v>
      </c>
      <c r="AG4" s="65" t="s">
        <v>78</v>
      </c>
      <c r="AH4" s="73" t="s">
        <v>5</v>
      </c>
      <c r="AI4" s="73" t="s">
        <v>6</v>
      </c>
      <c r="AJ4" s="73" t="s">
        <v>7</v>
      </c>
      <c r="AK4" s="73" t="s">
        <v>8</v>
      </c>
      <c r="AL4" s="66" t="s">
        <v>13</v>
      </c>
      <c r="AM4" s="66" t="s">
        <v>14</v>
      </c>
      <c r="AN4" s="66" t="s">
        <v>17</v>
      </c>
      <c r="AO4" s="9"/>
      <c r="AP4" s="76" t="s">
        <v>4</v>
      </c>
      <c r="AQ4" s="76" t="s">
        <v>78</v>
      </c>
      <c r="AR4" s="84" t="s">
        <v>5</v>
      </c>
      <c r="AS4" s="84" t="s">
        <v>6</v>
      </c>
      <c r="AT4" s="84" t="s">
        <v>7</v>
      </c>
      <c r="AU4" s="84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87" t="s">
        <v>78</v>
      </c>
      <c r="BB4" s="95" t="s">
        <v>5</v>
      </c>
      <c r="BC4" s="95" t="s">
        <v>6</v>
      </c>
      <c r="BD4" s="95" t="s">
        <v>7</v>
      </c>
      <c r="BE4" s="95" t="s">
        <v>8</v>
      </c>
      <c r="BF4" s="88" t="s">
        <v>13</v>
      </c>
      <c r="BG4" s="128" t="s">
        <v>14</v>
      </c>
      <c r="BH4" s="88" t="s">
        <v>17</v>
      </c>
    </row>
    <row r="5" spans="1:63" ht="24" customHeight="1" x14ac:dyDescent="0.15">
      <c r="B5" s="32" t="s">
        <v>37</v>
      </c>
      <c r="C5" s="105" t="s">
        <v>79</v>
      </c>
      <c r="D5" s="196" t="s">
        <v>87</v>
      </c>
      <c r="E5" s="33" t="s">
        <v>1</v>
      </c>
      <c r="F5" s="110" t="s">
        <v>16</v>
      </c>
      <c r="G5" s="34" t="s">
        <v>84</v>
      </c>
      <c r="H5" s="105" t="s">
        <v>2</v>
      </c>
      <c r="I5" s="105" t="s">
        <v>34</v>
      </c>
      <c r="J5" s="33" t="s">
        <v>3</v>
      </c>
      <c r="K5" s="31"/>
      <c r="L5" s="42" t="s">
        <v>36</v>
      </c>
      <c r="M5" s="111" t="s">
        <v>79</v>
      </c>
      <c r="N5" s="197" t="s">
        <v>87</v>
      </c>
      <c r="O5" s="43" t="s">
        <v>1</v>
      </c>
      <c r="P5" s="112" t="s">
        <v>32</v>
      </c>
      <c r="Q5" s="45" t="s">
        <v>84</v>
      </c>
      <c r="R5" s="113" t="s">
        <v>2</v>
      </c>
      <c r="S5" s="114" t="s">
        <v>34</v>
      </c>
      <c r="T5" s="46" t="s">
        <v>3</v>
      </c>
      <c r="U5" s="30"/>
      <c r="V5" s="129" t="s">
        <v>36</v>
      </c>
      <c r="W5" s="129" t="s">
        <v>79</v>
      </c>
      <c r="X5" s="198" t="s">
        <v>87</v>
      </c>
      <c r="Y5" s="56" t="s">
        <v>1</v>
      </c>
      <c r="Z5" s="115" t="s">
        <v>32</v>
      </c>
      <c r="AA5" s="58" t="s">
        <v>84</v>
      </c>
      <c r="AB5" s="116" t="s">
        <v>2</v>
      </c>
      <c r="AC5" s="117" t="s">
        <v>34</v>
      </c>
      <c r="AD5" s="59" t="s">
        <v>3</v>
      </c>
      <c r="AE5" s="30"/>
      <c r="AF5" s="67" t="s">
        <v>36</v>
      </c>
      <c r="AG5" s="139" t="s">
        <v>79</v>
      </c>
      <c r="AH5" s="199" t="s">
        <v>87</v>
      </c>
      <c r="AI5" s="68" t="s">
        <v>1</v>
      </c>
      <c r="AJ5" s="118" t="s">
        <v>32</v>
      </c>
      <c r="AK5" s="70" t="s">
        <v>83</v>
      </c>
      <c r="AL5" s="101" t="s">
        <v>2</v>
      </c>
      <c r="AM5" s="73" t="s">
        <v>34</v>
      </c>
      <c r="AN5" s="71" t="s">
        <v>3</v>
      </c>
      <c r="AO5" s="9"/>
      <c r="AP5" s="78" t="s">
        <v>36</v>
      </c>
      <c r="AQ5" s="141" t="s">
        <v>79</v>
      </c>
      <c r="AR5" s="200" t="s">
        <v>87</v>
      </c>
      <c r="AS5" s="79" t="s">
        <v>1</v>
      </c>
      <c r="AT5" s="120" t="s">
        <v>32</v>
      </c>
      <c r="AU5" s="81" t="s">
        <v>84</v>
      </c>
      <c r="AV5" s="100" t="s">
        <v>2</v>
      </c>
      <c r="AW5" s="84" t="s">
        <v>34</v>
      </c>
      <c r="AX5" s="82" t="s">
        <v>3</v>
      </c>
      <c r="AY5" s="4"/>
      <c r="AZ5" s="89" t="s">
        <v>36</v>
      </c>
      <c r="BA5" s="155" t="s">
        <v>79</v>
      </c>
      <c r="BB5" s="201" t="s">
        <v>87</v>
      </c>
      <c r="BC5" s="90" t="s">
        <v>1</v>
      </c>
      <c r="BD5" s="122" t="s">
        <v>32</v>
      </c>
      <c r="BE5" s="92" t="s">
        <v>84</v>
      </c>
      <c r="BF5" s="99" t="s">
        <v>2</v>
      </c>
      <c r="BG5" s="95" t="s">
        <v>34</v>
      </c>
      <c r="BH5" s="93" t="s">
        <v>3</v>
      </c>
    </row>
    <row r="6" spans="1:63" ht="23.25" customHeight="1" x14ac:dyDescent="0.15">
      <c r="A6" s="21"/>
      <c r="B6" s="35">
        <v>1</v>
      </c>
      <c r="C6" s="35"/>
      <c r="D6" s="35"/>
      <c r="E6" s="35">
        <v>1</v>
      </c>
      <c r="F6" s="35"/>
      <c r="G6" s="35"/>
      <c r="H6" s="35"/>
      <c r="I6" s="35" t="str">
        <f>IF(G6&gt;=12,"金",IF(G6&gt;=10,"銀",IF(G6&gt;=8,"銅","")))</f>
        <v/>
      </c>
      <c r="J6" s="35" t="e">
        <f>RANK(テーブル5992[[#This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48"/>
      <c r="R6" s="48"/>
      <c r="S6" s="48" t="str">
        <f>IF(Q6&gt;=15,"金",IF(Q6&gt;=13,"銀",IF(Q6&gt;=11,"銅","")))</f>
        <v/>
      </c>
      <c r="T6" s="48" t="e">
        <f>RANK(テーブル61093[[#This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61"/>
      <c r="AB6" s="61"/>
      <c r="AC6" s="61" t="str">
        <f>IF(AA6&gt;=17,"金",IF(AA6&gt;=15,"銀",IF(AA6&gt;=13,"銅","")))</f>
        <v/>
      </c>
      <c r="AD6" s="61" t="e">
        <f>RANK(テーブル6461194[[#This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73"/>
      <c r="AL6" s="73"/>
      <c r="AM6" s="73" t="str">
        <f>IF(AK6&gt;=20,"金",IF(AK6&gt;=17,"銀",IF(AK6&gt;=15,"銅","")))</f>
        <v/>
      </c>
      <c r="AN6" s="73" t="e">
        <f>RANK(テーブル646474595[[#This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84"/>
      <c r="AV6" s="84"/>
      <c r="AW6" s="84" t="str">
        <f>IF(AU6&gt;=23,"金",IF(AU6&gt;=20,"銀",IF(AU6&gt;=17,"銅","")))</f>
        <v/>
      </c>
      <c r="AX6" s="84" t="e">
        <f>RANK(テーブル64647485096[[#This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95"/>
      <c r="BF6" s="95"/>
      <c r="BG6" s="95" t="str">
        <f>IF(BE6&gt;=26,"金",IF(BE6&gt;=23,"銀",IF(BE6&gt;=20,"銅","")))</f>
        <v/>
      </c>
      <c r="BH6" s="95" t="e">
        <f>RANK(テーブル64647485096[[#This Row],[列5]],$BE$6:$BE$62,0)</f>
        <v>#N/A</v>
      </c>
      <c r="BI6" s="11"/>
      <c r="BJ6" s="11"/>
      <c r="BK6" s="11"/>
    </row>
    <row r="7" spans="1:63" ht="23.25" customHeight="1" x14ac:dyDescent="0.15">
      <c r="A7" s="21"/>
      <c r="B7" s="35">
        <v>2</v>
      </c>
      <c r="C7" s="35"/>
      <c r="D7" s="35"/>
      <c r="E7" s="35">
        <v>1</v>
      </c>
      <c r="F7" s="35"/>
      <c r="G7" s="35"/>
      <c r="H7" s="35"/>
      <c r="I7" s="35" t="str">
        <f t="shared" ref="I7:I62" si="0">IF(G7&gt;=12,"金",IF(G7&gt;=10,"銀",IF(G7&gt;=8,"銅","")))</f>
        <v/>
      </c>
      <c r="J7" s="35" t="e">
        <f>RANK(テーブル5992[[#This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48"/>
      <c r="R7" s="48"/>
      <c r="S7" s="48" t="str">
        <f t="shared" ref="S7:S62" si="1">IF(Q7&gt;=15,"金",IF(Q7&gt;=13,"銀",IF(Q7&gt;=11,"銅","")))</f>
        <v/>
      </c>
      <c r="T7" s="48" t="e">
        <f>RANK(テーブル61093[[#This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61"/>
      <c r="AB7" s="61"/>
      <c r="AC7" s="61" t="str">
        <f t="shared" ref="AC7:AC62" si="2">IF(AA7&gt;=17,"金",IF(AA7&gt;=15,"銀",IF(AA7&gt;=13,"銅","")))</f>
        <v/>
      </c>
      <c r="AD7" s="61" t="e">
        <f>RANK(テーブル6461194[[#This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73"/>
      <c r="AL7" s="73"/>
      <c r="AM7" s="73" t="str">
        <f t="shared" ref="AM7:AM25" si="3">IF(AK7&gt;=20,"金",IF(AK7&gt;=17,"銀",IF(AK7&gt;=15,"銅","")))</f>
        <v/>
      </c>
      <c r="AN7" s="73" t="e">
        <f>RANK(テーブル646474595[[#This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84"/>
      <c r="AV7" s="84"/>
      <c r="AW7" s="84" t="str">
        <f t="shared" ref="AW7:AW61" si="4">IF(AU7&gt;=23,"金",IF(AU7&gt;=20,"銀",IF(AU7&gt;=17,"銅","")))</f>
        <v/>
      </c>
      <c r="AX7" s="84" t="e">
        <f>RANK(テーブル64647485096[[#This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95"/>
      <c r="BF7" s="95"/>
      <c r="BG7" s="95" t="str">
        <f t="shared" ref="BG7:BG62" si="5">IF(BE7&gt;=26,"金",IF(BE7&gt;=23,"銀",IF(BE7&gt;=20,"銅","")))</f>
        <v/>
      </c>
      <c r="BH7" s="95" t="e">
        <f>RANK(テーブル64647485096[[#This Row],[列5]],$AU$6:$AU$62,0)</f>
        <v>#N/A</v>
      </c>
      <c r="BI7" s="11"/>
      <c r="BJ7" s="11"/>
      <c r="BK7" s="11"/>
    </row>
    <row r="8" spans="1:63" ht="23.25" customHeight="1" x14ac:dyDescent="0.15">
      <c r="A8" s="21"/>
      <c r="B8" s="35">
        <v>3</v>
      </c>
      <c r="C8" s="35"/>
      <c r="D8" s="35"/>
      <c r="E8" s="35">
        <v>1</v>
      </c>
      <c r="F8" s="35"/>
      <c r="G8" s="35"/>
      <c r="H8" s="35"/>
      <c r="I8" s="35" t="str">
        <f t="shared" si="0"/>
        <v/>
      </c>
      <c r="J8" s="35" t="e">
        <f>RANK(テーブル5992[[#This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48"/>
      <c r="R8" s="48"/>
      <c r="S8" s="48" t="str">
        <f t="shared" si="1"/>
        <v/>
      </c>
      <c r="T8" s="48" t="e">
        <f>RANK(テーブル61093[[#This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61"/>
      <c r="AB8" s="61"/>
      <c r="AC8" s="61" t="str">
        <f t="shared" si="2"/>
        <v/>
      </c>
      <c r="AD8" s="61" t="e">
        <f>RANK(テーブル6461194[[#This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73"/>
      <c r="AL8" s="73"/>
      <c r="AM8" s="73" t="str">
        <f t="shared" si="3"/>
        <v/>
      </c>
      <c r="AN8" s="73" t="e">
        <f>RANK(テーブル646474595[[#This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84"/>
      <c r="AV8" s="84"/>
      <c r="AW8" s="84" t="str">
        <f t="shared" si="4"/>
        <v/>
      </c>
      <c r="AX8" s="84" t="e">
        <f>RANK(テーブル64647485096[[#This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95"/>
      <c r="BF8" s="95"/>
      <c r="BG8" s="95" t="str">
        <f t="shared" si="5"/>
        <v/>
      </c>
      <c r="BH8" s="95" t="e">
        <f>RANK(テーブル64647485096[[#This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35"/>
      <c r="H9" s="35"/>
      <c r="I9" s="35" t="str">
        <f t="shared" si="0"/>
        <v/>
      </c>
      <c r="J9" s="35" t="e">
        <f>RANK(テーブル5992[[#This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48"/>
      <c r="R9" s="48"/>
      <c r="S9" s="48" t="str">
        <f t="shared" si="1"/>
        <v/>
      </c>
      <c r="T9" s="48" t="e">
        <f>RANK(テーブル61093[[#This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61"/>
      <c r="AB9" s="61"/>
      <c r="AC9" s="61" t="str">
        <f t="shared" si="2"/>
        <v/>
      </c>
      <c r="AD9" s="61" t="e">
        <f>RANK(テーブル6461194[[#This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73"/>
      <c r="AL9" s="73"/>
      <c r="AM9" s="73" t="str">
        <f t="shared" si="3"/>
        <v/>
      </c>
      <c r="AN9" s="73" t="e">
        <f>RANK(テーブル646474595[[#This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84"/>
      <c r="AV9" s="84"/>
      <c r="AW9" s="84" t="str">
        <f t="shared" si="4"/>
        <v/>
      </c>
      <c r="AX9" s="84" t="e">
        <f>RANK(テーブル64647485096[[#This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95"/>
      <c r="BF9" s="95"/>
      <c r="BG9" s="95" t="str">
        <f t="shared" si="5"/>
        <v/>
      </c>
      <c r="BH9" s="95" t="e">
        <f>RANK(テーブル64647485096[[#This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35"/>
      <c r="H10" s="35"/>
      <c r="I10" s="35" t="str">
        <f t="shared" si="0"/>
        <v/>
      </c>
      <c r="J10" s="35" t="e">
        <f>RANK(テーブル5992[[#This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48"/>
      <c r="R10" s="48"/>
      <c r="S10" s="48" t="str">
        <f t="shared" si="1"/>
        <v/>
      </c>
      <c r="T10" s="48" t="e">
        <f>RANK(テーブル61093[[#This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61"/>
      <c r="AB10" s="61"/>
      <c r="AC10" s="61" t="str">
        <f t="shared" si="2"/>
        <v/>
      </c>
      <c r="AD10" s="61" t="e">
        <f>RANK(テーブル6461194[[#This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73"/>
      <c r="AL10" s="73"/>
      <c r="AM10" s="73" t="str">
        <f t="shared" si="3"/>
        <v/>
      </c>
      <c r="AN10" s="73" t="e">
        <f>RANK(テーブル646474595[[#This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84"/>
      <c r="AV10" s="84"/>
      <c r="AW10" s="84" t="str">
        <f t="shared" si="4"/>
        <v/>
      </c>
      <c r="AX10" s="84" t="e">
        <f>RANK(テーブル64647485096[[#This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95"/>
      <c r="BF10" s="95"/>
      <c r="BG10" s="95" t="str">
        <f t="shared" si="5"/>
        <v/>
      </c>
      <c r="BH10" s="95" t="e">
        <f>RANK(テーブル64647485096[[#This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37"/>
      <c r="H11" s="37"/>
      <c r="I11" s="35" t="str">
        <f t="shared" si="0"/>
        <v/>
      </c>
      <c r="J11" s="35" t="e">
        <f>RANK(テーブル5992[[#This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48"/>
      <c r="R11" s="48"/>
      <c r="S11" s="48" t="str">
        <f t="shared" si="1"/>
        <v/>
      </c>
      <c r="T11" s="48" t="e">
        <f>RANK(テーブル61093[[#This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61"/>
      <c r="AB11" s="61"/>
      <c r="AC11" s="61" t="str">
        <f t="shared" si="2"/>
        <v/>
      </c>
      <c r="AD11" s="61" t="e">
        <f>RANK(テーブル6461194[[#This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73"/>
      <c r="AL11" s="73"/>
      <c r="AM11" s="73" t="str">
        <f t="shared" si="3"/>
        <v/>
      </c>
      <c r="AN11" s="73" t="e">
        <f>RANK(テーブル646474595[[#This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84"/>
      <c r="AV11" s="84"/>
      <c r="AW11" s="84" t="str">
        <f t="shared" si="4"/>
        <v/>
      </c>
      <c r="AX11" s="84" t="e">
        <f>RANK(テーブル64647485096[[#This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95"/>
      <c r="BF11" s="95"/>
      <c r="BG11" s="95" t="str">
        <f t="shared" si="5"/>
        <v/>
      </c>
      <c r="BH11" s="95" t="e">
        <f>RANK(テーブル64647485096[[#This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35"/>
      <c r="H12" s="35"/>
      <c r="I12" s="35" t="str">
        <f t="shared" si="0"/>
        <v/>
      </c>
      <c r="J12" s="35" t="e">
        <f>RANK(テーブル5992[[#This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48"/>
      <c r="R12" s="48"/>
      <c r="S12" s="48" t="str">
        <f t="shared" si="1"/>
        <v/>
      </c>
      <c r="T12" s="48" t="e">
        <f>RANK(テーブル61093[[#This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61"/>
      <c r="AB12" s="61"/>
      <c r="AC12" s="61" t="str">
        <f t="shared" si="2"/>
        <v/>
      </c>
      <c r="AD12" s="61" t="e">
        <f>RANK(テーブル6461194[[#This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73"/>
      <c r="AL12" s="73"/>
      <c r="AM12" s="73" t="str">
        <f t="shared" si="3"/>
        <v/>
      </c>
      <c r="AN12" s="73" t="e">
        <f>RANK(テーブル646474595[[#This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84"/>
      <c r="AV12" s="84"/>
      <c r="AW12" s="84" t="str">
        <f t="shared" si="4"/>
        <v/>
      </c>
      <c r="AX12" s="84" t="e">
        <f>RANK(テーブル64647485096[[#This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95"/>
      <c r="BF12" s="95"/>
      <c r="BG12" s="95" t="str">
        <f t="shared" si="5"/>
        <v/>
      </c>
      <c r="BH12" s="95" t="e">
        <f>RANK(テーブル64647485096[[#This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35"/>
      <c r="H13" s="35"/>
      <c r="I13" s="35" t="str">
        <f t="shared" si="0"/>
        <v/>
      </c>
      <c r="J13" s="35" t="e">
        <f>RANK(テーブル5992[[#This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48"/>
      <c r="R13" s="48"/>
      <c r="S13" s="48" t="str">
        <f t="shared" si="1"/>
        <v/>
      </c>
      <c r="T13" s="48" t="e">
        <f>RANK(テーブル61093[[#This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61"/>
      <c r="AB13" s="61"/>
      <c r="AC13" s="61" t="str">
        <f t="shared" si="2"/>
        <v/>
      </c>
      <c r="AD13" s="61" t="e">
        <f>RANK(テーブル6461194[[#This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73"/>
      <c r="AL13" s="73"/>
      <c r="AM13" s="73" t="str">
        <f t="shared" si="3"/>
        <v/>
      </c>
      <c r="AN13" s="73" t="e">
        <f>RANK(テーブル646474595[[#This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84"/>
      <c r="AV13" s="84"/>
      <c r="AW13" s="84" t="str">
        <f t="shared" si="4"/>
        <v/>
      </c>
      <c r="AX13" s="84" t="e">
        <f>RANK(テーブル64647485096[[#This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95"/>
      <c r="BF13" s="95"/>
      <c r="BG13" s="95" t="str">
        <f t="shared" si="5"/>
        <v/>
      </c>
      <c r="BH13" s="95" t="e">
        <f>RANK(テーブル64647485096[[#This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37"/>
      <c r="H14" s="37"/>
      <c r="I14" s="35" t="str">
        <f t="shared" si="0"/>
        <v/>
      </c>
      <c r="J14" s="35" t="e">
        <f>RANK(テーブル5992[[#This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48"/>
      <c r="R14" s="48"/>
      <c r="S14" s="48" t="str">
        <f t="shared" si="1"/>
        <v/>
      </c>
      <c r="T14" s="48" t="e">
        <f>RANK(テーブル61093[[#This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61"/>
      <c r="AB14" s="61"/>
      <c r="AC14" s="61" t="str">
        <f t="shared" si="2"/>
        <v/>
      </c>
      <c r="AD14" s="61" t="e">
        <f>RANK(テーブル6461194[[#This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73"/>
      <c r="AL14" s="73"/>
      <c r="AM14" s="73" t="str">
        <f t="shared" si="3"/>
        <v/>
      </c>
      <c r="AN14" s="73" t="e">
        <f>RANK(テーブル646474595[[#This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84"/>
      <c r="AV14" s="84"/>
      <c r="AW14" s="84" t="str">
        <f t="shared" si="4"/>
        <v/>
      </c>
      <c r="AX14" s="84" t="e">
        <f>RANK(テーブル64647485096[[#This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95"/>
      <c r="BF14" s="95"/>
      <c r="BG14" s="95" t="str">
        <f t="shared" si="5"/>
        <v/>
      </c>
      <c r="BH14" s="95" t="e">
        <f>RANK(テーブル64647485096[[#This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35"/>
      <c r="H15" s="35"/>
      <c r="I15" s="35" t="str">
        <f t="shared" si="0"/>
        <v/>
      </c>
      <c r="J15" s="35" t="e">
        <f>RANK(テーブル5992[[#This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48"/>
      <c r="R15" s="48"/>
      <c r="S15" s="48" t="str">
        <f t="shared" si="1"/>
        <v/>
      </c>
      <c r="T15" s="48" t="e">
        <f>RANK(テーブル61093[[#This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61"/>
      <c r="AB15" s="61"/>
      <c r="AC15" s="61" t="str">
        <f t="shared" si="2"/>
        <v/>
      </c>
      <c r="AD15" s="61" t="e">
        <f>RANK(テーブル6461194[[#This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73"/>
      <c r="AL15" s="73"/>
      <c r="AM15" s="73" t="str">
        <f t="shared" si="3"/>
        <v/>
      </c>
      <c r="AN15" s="73" t="e">
        <f>RANK(テーブル646474595[[#This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84"/>
      <c r="AV15" s="84"/>
      <c r="AW15" s="84" t="str">
        <f t="shared" si="4"/>
        <v/>
      </c>
      <c r="AX15" s="84" t="e">
        <f>RANK(テーブル64647485096[[#This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95"/>
      <c r="BF15" s="95"/>
      <c r="BG15" s="95" t="str">
        <f t="shared" si="5"/>
        <v/>
      </c>
      <c r="BH15" s="95" t="e">
        <f>RANK(テーブル64647485096[[#This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35"/>
      <c r="H16" s="35"/>
      <c r="I16" s="35" t="str">
        <f t="shared" si="0"/>
        <v/>
      </c>
      <c r="J16" s="35" t="e">
        <f>RANK(テーブル5992[[#This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48"/>
      <c r="R16" s="48"/>
      <c r="S16" s="48" t="str">
        <f t="shared" si="1"/>
        <v/>
      </c>
      <c r="T16" s="48" t="e">
        <f>RANK(テーブル61093[[#This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61"/>
      <c r="AB16" s="61"/>
      <c r="AC16" s="61" t="str">
        <f t="shared" si="2"/>
        <v/>
      </c>
      <c r="AD16" s="61" t="e">
        <f>RANK(テーブル6461194[[#This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73"/>
      <c r="AL16" s="73"/>
      <c r="AM16" s="73" t="str">
        <f t="shared" si="3"/>
        <v/>
      </c>
      <c r="AN16" s="73" t="e">
        <f>RANK(テーブル646474595[[#This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84"/>
      <c r="AV16" s="84"/>
      <c r="AW16" s="84" t="str">
        <f t="shared" si="4"/>
        <v/>
      </c>
      <c r="AX16" s="84" t="e">
        <f>RANK(テーブル64647485096[[#This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95"/>
      <c r="BF16" s="95"/>
      <c r="BG16" s="95" t="str">
        <f t="shared" si="5"/>
        <v/>
      </c>
      <c r="BH16" s="95" t="e">
        <f>RANK(テーブル64647485096[[#This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35"/>
      <c r="H17" s="35"/>
      <c r="I17" s="35" t="str">
        <f t="shared" si="0"/>
        <v/>
      </c>
      <c r="J17" s="35" t="e">
        <f>RANK(テーブル5992[[#This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48"/>
      <c r="R17" s="48"/>
      <c r="S17" s="48" t="str">
        <f t="shared" si="1"/>
        <v/>
      </c>
      <c r="T17" s="48" t="e">
        <f>RANK(テーブル61093[[#This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61"/>
      <c r="AB17" s="61"/>
      <c r="AC17" s="61" t="str">
        <f t="shared" si="2"/>
        <v/>
      </c>
      <c r="AD17" s="61" t="e">
        <f>RANK(テーブル6461194[[#This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73"/>
      <c r="AL17" s="73"/>
      <c r="AM17" s="73" t="str">
        <f t="shared" si="3"/>
        <v/>
      </c>
      <c r="AN17" s="73" t="e">
        <f>RANK(テーブル646474595[[#This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84"/>
      <c r="AV17" s="84"/>
      <c r="AW17" s="84" t="str">
        <f t="shared" si="4"/>
        <v/>
      </c>
      <c r="AX17" s="84" t="e">
        <f>RANK(テーブル64647485096[[#This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95"/>
      <c r="BF17" s="95"/>
      <c r="BG17" s="95" t="str">
        <f t="shared" si="5"/>
        <v/>
      </c>
      <c r="BH17" s="95" t="e">
        <f>RANK(テーブル64647485096[[#This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35"/>
      <c r="H18" s="35"/>
      <c r="I18" s="35" t="str">
        <f t="shared" si="0"/>
        <v/>
      </c>
      <c r="J18" s="35" t="e">
        <f>RANK(テーブル5992[[#This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48"/>
      <c r="R18" s="48"/>
      <c r="S18" s="48" t="str">
        <f t="shared" si="1"/>
        <v/>
      </c>
      <c r="T18" s="48" t="e">
        <f>RANK(テーブル61093[[#This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61"/>
      <c r="AB18" s="61"/>
      <c r="AC18" s="61" t="str">
        <f t="shared" si="2"/>
        <v/>
      </c>
      <c r="AD18" s="61" t="e">
        <f>RANK(テーブル6461194[[#This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73"/>
      <c r="AL18" s="73"/>
      <c r="AM18" s="73" t="str">
        <f t="shared" si="3"/>
        <v/>
      </c>
      <c r="AN18" s="73" t="e">
        <f>RANK(テーブル646474595[[#This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84"/>
      <c r="AV18" s="84"/>
      <c r="AW18" s="84" t="str">
        <f t="shared" si="4"/>
        <v/>
      </c>
      <c r="AX18" s="84" t="e">
        <f>RANK(テーブル64647485096[[#This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95"/>
      <c r="BF18" s="95"/>
      <c r="BG18" s="95" t="str">
        <f t="shared" si="5"/>
        <v/>
      </c>
      <c r="BH18" s="95" t="e">
        <f>RANK(テーブル64647485096[[#This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37"/>
      <c r="H19" s="37"/>
      <c r="I19" s="35" t="str">
        <f t="shared" si="0"/>
        <v/>
      </c>
      <c r="J19" s="35" t="e">
        <f>RANK(テーブル5992[[#This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48"/>
      <c r="R19" s="48"/>
      <c r="S19" s="48" t="str">
        <f t="shared" si="1"/>
        <v/>
      </c>
      <c r="T19" s="48" t="e">
        <f>RANK(テーブル61093[[#This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61"/>
      <c r="AB19" s="61"/>
      <c r="AC19" s="61" t="str">
        <f t="shared" si="2"/>
        <v/>
      </c>
      <c r="AD19" s="61" t="e">
        <f>RANK(テーブル6461194[[#This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73"/>
      <c r="AL19" s="73"/>
      <c r="AM19" s="73" t="str">
        <f t="shared" si="3"/>
        <v/>
      </c>
      <c r="AN19" s="73" t="e">
        <f>RANK(テーブル646474595[[#This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84"/>
      <c r="AV19" s="84"/>
      <c r="AW19" s="84" t="str">
        <f t="shared" si="4"/>
        <v/>
      </c>
      <c r="AX19" s="84" t="e">
        <f>RANK(テーブル64647485096[[#This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95"/>
      <c r="BF19" s="95"/>
      <c r="BG19" s="95" t="str">
        <f t="shared" si="5"/>
        <v/>
      </c>
      <c r="BH19" s="95" t="e">
        <f>RANK(テーブル64647485096[[#This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35"/>
      <c r="H20" s="35"/>
      <c r="I20" s="35" t="str">
        <f t="shared" si="0"/>
        <v/>
      </c>
      <c r="J20" s="35" t="e">
        <f>RANK(テーブル5992[[#This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48"/>
      <c r="R20" s="48"/>
      <c r="S20" s="48" t="str">
        <f t="shared" si="1"/>
        <v/>
      </c>
      <c r="T20" s="48" t="e">
        <f>RANK(テーブル61093[[#This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61"/>
      <c r="AB20" s="61"/>
      <c r="AC20" s="61" t="str">
        <f t="shared" si="2"/>
        <v/>
      </c>
      <c r="AD20" s="61" t="e">
        <f>RANK(テーブル6461194[[#This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73"/>
      <c r="AL20" s="73"/>
      <c r="AM20" s="73" t="str">
        <f t="shared" si="3"/>
        <v/>
      </c>
      <c r="AN20" s="73" t="e">
        <f>RANK(テーブル646474595[[#This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84"/>
      <c r="AV20" s="84"/>
      <c r="AW20" s="84" t="str">
        <f t="shared" si="4"/>
        <v/>
      </c>
      <c r="AX20" s="84" t="e">
        <f>RANK(テーブル64647485096[[#This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95"/>
      <c r="BF20" s="95"/>
      <c r="BG20" s="95" t="str">
        <f t="shared" si="5"/>
        <v/>
      </c>
      <c r="BH20" s="95" t="e">
        <f>RANK(テーブル64647485096[[#This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35"/>
      <c r="H21" s="35"/>
      <c r="I21" s="35" t="str">
        <f t="shared" si="0"/>
        <v/>
      </c>
      <c r="J21" s="35" t="e">
        <f>RANK(テーブル5992[[#This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48"/>
      <c r="R21" s="48"/>
      <c r="S21" s="48" t="str">
        <f t="shared" si="1"/>
        <v/>
      </c>
      <c r="T21" s="48" t="e">
        <f>RANK(テーブル61093[[#This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61"/>
      <c r="AB21" s="61"/>
      <c r="AC21" s="61" t="str">
        <f t="shared" si="2"/>
        <v/>
      </c>
      <c r="AD21" s="61" t="e">
        <f>RANK(テーブル6461194[[#This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73"/>
      <c r="AL21" s="73"/>
      <c r="AM21" s="73" t="str">
        <f t="shared" si="3"/>
        <v/>
      </c>
      <c r="AN21" s="73" t="e">
        <f>RANK(テーブル646474595[[#This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84"/>
      <c r="AV21" s="84"/>
      <c r="AW21" s="84" t="str">
        <f t="shared" si="4"/>
        <v/>
      </c>
      <c r="AX21" s="84" t="e">
        <f>RANK(テーブル64647485096[[#This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95"/>
      <c r="BF21" s="95"/>
      <c r="BG21" s="95" t="str">
        <f t="shared" si="5"/>
        <v/>
      </c>
      <c r="BH21" s="95" t="e">
        <f>RANK(テーブル64647485096[[#This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35"/>
      <c r="H22" s="35"/>
      <c r="I22" s="35" t="str">
        <f t="shared" si="0"/>
        <v/>
      </c>
      <c r="J22" s="35" t="e">
        <f>RANK(テーブル5992[[#This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48"/>
      <c r="R22" s="48"/>
      <c r="S22" s="48" t="str">
        <f t="shared" si="1"/>
        <v/>
      </c>
      <c r="T22" s="48" t="e">
        <f>RANK(テーブル61093[[#This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61"/>
      <c r="AB22" s="61"/>
      <c r="AC22" s="61" t="str">
        <f t="shared" si="2"/>
        <v/>
      </c>
      <c r="AD22" s="61" t="e">
        <f>RANK(テーブル6461194[[#This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73"/>
      <c r="AL22" s="73"/>
      <c r="AM22" s="73" t="str">
        <f t="shared" si="3"/>
        <v/>
      </c>
      <c r="AN22" s="73" t="e">
        <f>RANK(テーブル646474595[[#This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84"/>
      <c r="AV22" s="84"/>
      <c r="AW22" s="84" t="str">
        <f t="shared" si="4"/>
        <v/>
      </c>
      <c r="AX22" s="84" t="e">
        <f>RANK(テーブル64647485096[[#This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95"/>
      <c r="BF22" s="95"/>
      <c r="BG22" s="95" t="str">
        <f t="shared" si="5"/>
        <v/>
      </c>
      <c r="BH22" s="95" t="e">
        <f>RANK(テーブル64647485096[[#This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35"/>
      <c r="H23" s="35"/>
      <c r="I23" s="35" t="str">
        <f t="shared" si="0"/>
        <v/>
      </c>
      <c r="J23" s="35" t="e">
        <f>RANK(テーブル5992[[#This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48"/>
      <c r="R23" s="48"/>
      <c r="S23" s="48" t="str">
        <f t="shared" si="1"/>
        <v/>
      </c>
      <c r="T23" s="48" t="e">
        <f>RANK(テーブル61093[[#This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61"/>
      <c r="AB23" s="61"/>
      <c r="AC23" s="61" t="str">
        <f t="shared" si="2"/>
        <v/>
      </c>
      <c r="AD23" s="61" t="e">
        <f>RANK(テーブル6461194[[#This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73"/>
      <c r="AL23" s="73"/>
      <c r="AM23" s="73" t="str">
        <f t="shared" si="3"/>
        <v/>
      </c>
      <c r="AN23" s="73" t="e">
        <f>RANK(テーブル646474595[[#This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84"/>
      <c r="AV23" s="84"/>
      <c r="AW23" s="84" t="str">
        <f t="shared" si="4"/>
        <v/>
      </c>
      <c r="AX23" s="84" t="e">
        <f>RANK(テーブル64647485096[[#This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95"/>
      <c r="BF23" s="95"/>
      <c r="BG23" s="95" t="str">
        <f t="shared" si="5"/>
        <v/>
      </c>
      <c r="BH23" s="95" t="e">
        <f>RANK(テーブル64647485096[[#This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35"/>
      <c r="H24" s="35"/>
      <c r="I24" s="35" t="str">
        <f t="shared" si="0"/>
        <v/>
      </c>
      <c r="J24" s="35" t="e">
        <f>RANK(テーブル5992[[#This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48"/>
      <c r="R24" s="48"/>
      <c r="S24" s="48" t="str">
        <f t="shared" si="1"/>
        <v/>
      </c>
      <c r="T24" s="48" t="e">
        <f>RANK(テーブル61093[[#This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61"/>
      <c r="AB24" s="61"/>
      <c r="AC24" s="61" t="str">
        <f t="shared" si="2"/>
        <v/>
      </c>
      <c r="AD24" s="61" t="e">
        <f>RANK(テーブル6461194[[#This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73"/>
      <c r="AL24" s="73"/>
      <c r="AM24" s="73" t="str">
        <f t="shared" si="3"/>
        <v/>
      </c>
      <c r="AN24" s="73" t="e">
        <f>RANK(テーブル646474595[[#This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84"/>
      <c r="AV24" s="84"/>
      <c r="AW24" s="84" t="str">
        <f t="shared" si="4"/>
        <v/>
      </c>
      <c r="AX24" s="84" t="e">
        <f>RANK(テーブル64647485096[[#This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95"/>
      <c r="BF24" s="95"/>
      <c r="BG24" s="95" t="str">
        <f t="shared" si="5"/>
        <v/>
      </c>
      <c r="BH24" s="95" t="e">
        <f>RANK(テーブル64647485096[[#This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35"/>
      <c r="H25" s="35"/>
      <c r="I25" s="35" t="str">
        <f t="shared" si="0"/>
        <v/>
      </c>
      <c r="J25" s="35" t="e">
        <f>RANK(テーブル5992[[#This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48"/>
      <c r="R25" s="48"/>
      <c r="S25" s="49" t="str">
        <f t="shared" si="1"/>
        <v/>
      </c>
      <c r="T25" s="48" t="e">
        <f>RANK(テーブル61093[[#This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61"/>
      <c r="AB25" s="61"/>
      <c r="AC25" s="61" t="str">
        <f t="shared" si="2"/>
        <v/>
      </c>
      <c r="AD25" s="61" t="e">
        <f>RANK(テーブル6461194[[#This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73"/>
      <c r="AL25" s="73"/>
      <c r="AM25" s="73" t="str">
        <f t="shared" si="3"/>
        <v/>
      </c>
      <c r="AN25" s="73" t="e">
        <f>RANK(テーブル646474595[[#This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84"/>
      <c r="AV25" s="84"/>
      <c r="AW25" s="84" t="str">
        <f t="shared" si="4"/>
        <v/>
      </c>
      <c r="AX25" s="84" t="e">
        <f>RANK(テーブル64647485096[[#This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95"/>
      <c r="BF25" s="95"/>
      <c r="BG25" s="95" t="str">
        <f t="shared" si="5"/>
        <v/>
      </c>
      <c r="BH25" s="95" t="e">
        <f>RANK(テーブル64647485096[[#This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0"/>
        <v/>
      </c>
      <c r="J26" s="35" t="e">
        <f>RANK(テーブル5992[[#This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1"/>
        <v/>
      </c>
      <c r="T26" s="48" t="e">
        <f>RANK(テーブル61093[[#This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1" t="str">
        <f t="shared" si="2"/>
        <v/>
      </c>
      <c r="AD26" s="61" t="e">
        <f>RANK(テーブル6461194[[#This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ref="AM26:AM62" si="6">IF(AK26&gt;=20,"金",IF(AK26&gt;=17,"銀",IF(AK26&gt;=15,"銅","")))</f>
        <v/>
      </c>
      <c r="AN26" s="73" t="e">
        <f>RANK(テーブル646474595[[#This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si="4"/>
        <v/>
      </c>
      <c r="AX26" s="84" t="e">
        <f>RANK(テーブル64647485096[[#This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5"/>
        <v/>
      </c>
      <c r="BH26" s="95" t="e">
        <f>RANK(テーブル64647485096[[#This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0"/>
        <v/>
      </c>
      <c r="J27" s="35" t="e">
        <f>RANK(テーブル5992[[#This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1"/>
        <v/>
      </c>
      <c r="T27" s="48" t="e">
        <f>RANK(テーブル61093[[#This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1" t="str">
        <f t="shared" si="2"/>
        <v/>
      </c>
      <c r="AD27" s="61" t="e">
        <f>RANK(テーブル6461194[[#This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6"/>
        <v/>
      </c>
      <c r="AN27" s="73" t="e">
        <f>RANK(テーブル646474595[[#This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4"/>
        <v/>
      </c>
      <c r="AX27" s="84" t="e">
        <f>RANK(テーブル64647485096[[#This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5"/>
        <v/>
      </c>
      <c r="BH27" s="95" t="e">
        <f>RANK(テーブル64647485096[[#This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0"/>
        <v/>
      </c>
      <c r="J28" s="35" t="e">
        <f>RANK(テーブル5992[[#This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1"/>
        <v/>
      </c>
      <c r="T28" s="48" t="e">
        <f>RANK(テーブル61093[[#This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1" t="str">
        <f t="shared" si="2"/>
        <v/>
      </c>
      <c r="AD28" s="61" t="e">
        <f>RANK(テーブル6461194[[#This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6"/>
        <v/>
      </c>
      <c r="AN28" s="73" t="e">
        <f>RANK(テーブル646474595[[#This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4"/>
        <v/>
      </c>
      <c r="AX28" s="84" t="e">
        <f>RANK(テーブル64647485096[[#This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5"/>
        <v/>
      </c>
      <c r="BH28" s="95" t="e">
        <f>RANK(テーブル64647485096[[#This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0"/>
        <v/>
      </c>
      <c r="J29" s="35" t="e">
        <f>RANK(テーブル5992[[#This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1"/>
        <v/>
      </c>
      <c r="T29" s="48" t="e">
        <f>RANK(テーブル61093[[#This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1" t="str">
        <f t="shared" si="2"/>
        <v/>
      </c>
      <c r="AD29" s="61" t="e">
        <f>RANK(テーブル6461194[[#This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6"/>
        <v/>
      </c>
      <c r="AN29" s="73" t="e">
        <f>RANK(テーブル646474595[[#This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4"/>
        <v/>
      </c>
      <c r="AX29" s="84" t="e">
        <f>RANK(テーブル64647485096[[#This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5"/>
        <v/>
      </c>
      <c r="BH29" s="95" t="e">
        <f>RANK(テーブル64647485096[[#This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0"/>
        <v/>
      </c>
      <c r="J30" s="35" t="e">
        <f>RANK(テーブル5992[[#This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1"/>
        <v/>
      </c>
      <c r="T30" s="48" t="e">
        <f>RANK(テーブル61093[[#This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1" t="str">
        <f t="shared" si="2"/>
        <v/>
      </c>
      <c r="AD30" s="61" t="e">
        <f>RANK(テーブル6461194[[#This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6"/>
        <v/>
      </c>
      <c r="AN30" s="73" t="e">
        <f>RANK(テーブル646474595[[#This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4"/>
        <v/>
      </c>
      <c r="AX30" s="84" t="e">
        <f>RANK(テーブル64647485096[[#This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5"/>
        <v/>
      </c>
      <c r="BH30" s="95" t="e">
        <f>RANK(テーブル64647485096[[#This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0"/>
        <v/>
      </c>
      <c r="J31" s="35" t="e">
        <f>RANK(テーブル5992[[#This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1"/>
        <v/>
      </c>
      <c r="T31" s="48" t="e">
        <f>RANK(テーブル61093[[#This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1" t="str">
        <f t="shared" si="2"/>
        <v/>
      </c>
      <c r="AD31" s="61" t="e">
        <f>RANK(テーブル6461194[[#This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6"/>
        <v/>
      </c>
      <c r="AN31" s="73" t="e">
        <f>RANK(テーブル646474595[[#This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4"/>
        <v/>
      </c>
      <c r="AX31" s="84" t="e">
        <f>RANK(テーブル64647485096[[#This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5"/>
        <v/>
      </c>
      <c r="BH31" s="95" t="e">
        <f>RANK(テーブル64647485096[[#This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0"/>
        <v/>
      </c>
      <c r="J32" s="35" t="e">
        <f>RANK(テーブル5992[[#This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1"/>
        <v/>
      </c>
      <c r="T32" s="48" t="e">
        <f>RANK(テーブル61093[[#This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1" t="str">
        <f t="shared" si="2"/>
        <v/>
      </c>
      <c r="AD32" s="61" t="e">
        <f>RANK(テーブル6461194[[#This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6"/>
        <v/>
      </c>
      <c r="AN32" s="73" t="e">
        <f>RANK(テーブル646474595[[#This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4"/>
        <v/>
      </c>
      <c r="AX32" s="84" t="e">
        <f>RANK(テーブル64647485096[[#This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5"/>
        <v/>
      </c>
      <c r="BH32" s="95" t="e">
        <f>RANK(テーブル64647485096[[#This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0"/>
        <v/>
      </c>
      <c r="J33" s="35" t="e">
        <f>RANK(テーブル5992[[#This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1"/>
        <v/>
      </c>
      <c r="T33" s="48" t="e">
        <f>RANK(テーブル61093[[#This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1" t="str">
        <f t="shared" si="2"/>
        <v/>
      </c>
      <c r="AD33" s="61" t="e">
        <f>RANK(テーブル6461194[[#This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6"/>
        <v/>
      </c>
      <c r="AN33" s="73" t="e">
        <f>RANK(テーブル646474595[[#This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4"/>
        <v/>
      </c>
      <c r="AX33" s="84" t="e">
        <f>RANK(テーブル64647485096[[#This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5"/>
        <v/>
      </c>
      <c r="BH33" s="95" t="e">
        <f>RANK(テーブル64647485096[[#This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0"/>
        <v/>
      </c>
      <c r="J34" s="35" t="e">
        <f>RANK(テーブル5992[[#This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1"/>
        <v/>
      </c>
      <c r="T34" s="48" t="e">
        <f>RANK(テーブル61093[[#This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1" t="str">
        <f t="shared" si="2"/>
        <v/>
      </c>
      <c r="AD34" s="61" t="e">
        <f>RANK(テーブル6461194[[#This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6"/>
        <v/>
      </c>
      <c r="AN34" s="73" t="e">
        <f>RANK(テーブル646474595[[#This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4"/>
        <v/>
      </c>
      <c r="AX34" s="84" t="e">
        <f>RANK(テーブル64647485096[[#This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5"/>
        <v/>
      </c>
      <c r="BH34" s="95" t="e">
        <f>RANK(テーブル64647485096[[#This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0"/>
        <v/>
      </c>
      <c r="J35" s="35" t="e">
        <f>RANK(テーブル5992[[#This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1"/>
        <v/>
      </c>
      <c r="T35" s="48" t="e">
        <f>RANK(テーブル61093[[#This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1" t="str">
        <f t="shared" si="2"/>
        <v/>
      </c>
      <c r="AD35" s="61" t="e">
        <f>RANK(テーブル6461194[[#This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6"/>
        <v/>
      </c>
      <c r="AN35" s="73" t="e">
        <f>RANK(テーブル646474595[[#This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4"/>
        <v/>
      </c>
      <c r="AX35" s="84" t="e">
        <f>RANK(テーブル64647485096[[#This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5"/>
        <v/>
      </c>
      <c r="BH35" s="95" t="e">
        <f>RANK(テーブル64647485096[[#This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0"/>
        <v/>
      </c>
      <c r="J36" s="35" t="e">
        <f>RANK(テーブル5992[[#This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1"/>
        <v/>
      </c>
      <c r="T36" s="48" t="e">
        <f>RANK(テーブル61093[[#This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1" t="str">
        <f t="shared" si="2"/>
        <v/>
      </c>
      <c r="AD36" s="61" t="e">
        <f>RANK(テーブル6461194[[#This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6"/>
        <v/>
      </c>
      <c r="AN36" s="73" t="e">
        <f>RANK(テーブル646474595[[#This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4"/>
        <v/>
      </c>
      <c r="AX36" s="84" t="e">
        <f>RANK(テーブル64647485096[[#This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5"/>
        <v/>
      </c>
      <c r="BH36" s="95" t="e">
        <f>RANK(テーブル64647485096[[#This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0"/>
        <v/>
      </c>
      <c r="J37" s="35" t="e">
        <f>RANK(テーブル5992[[#This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1"/>
        <v/>
      </c>
      <c r="T37" s="48" t="e">
        <f>RANK(テーブル61093[[#This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1" t="str">
        <f t="shared" si="2"/>
        <v/>
      </c>
      <c r="AD37" s="61" t="e">
        <f>RANK(テーブル6461194[[#This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6"/>
        <v/>
      </c>
      <c r="AN37" s="73" t="e">
        <f>RANK(テーブル646474595[[#This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4"/>
        <v/>
      </c>
      <c r="AX37" s="84" t="e">
        <f>RANK(テーブル64647485096[[#This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5"/>
        <v/>
      </c>
      <c r="BH37" s="95" t="e">
        <f>RANK(テーブル64647485096[[#This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0"/>
        <v/>
      </c>
      <c r="J38" s="35" t="e">
        <f>RANK(テーブル5992[[#This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1"/>
        <v/>
      </c>
      <c r="T38" s="48" t="e">
        <f>RANK(テーブル61093[[#This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1" t="str">
        <f t="shared" si="2"/>
        <v/>
      </c>
      <c r="AD38" s="61" t="e">
        <f>RANK(テーブル6461194[[#This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6"/>
        <v/>
      </c>
      <c r="AN38" s="73" t="e">
        <f>RANK(テーブル646474595[[#This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4"/>
        <v/>
      </c>
      <c r="AX38" s="84" t="e">
        <f>RANK(テーブル64647485096[[#This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5"/>
        <v/>
      </c>
      <c r="BH38" s="95" t="e">
        <f>RANK(テーブル64647485096[[#This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0"/>
        <v/>
      </c>
      <c r="J39" s="35" t="e">
        <f>RANK(テーブル5992[[#This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1"/>
        <v/>
      </c>
      <c r="T39" s="48" t="e">
        <f>RANK(テーブル61093[[#This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1" t="str">
        <f t="shared" si="2"/>
        <v/>
      </c>
      <c r="AD39" s="61" t="e">
        <f>RANK(テーブル6461194[[#This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6"/>
        <v/>
      </c>
      <c r="AN39" s="73" t="e">
        <f>RANK(テーブル646474595[[#This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4"/>
        <v/>
      </c>
      <c r="AX39" s="84" t="e">
        <f>RANK(テーブル64647485096[[#This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5"/>
        <v/>
      </c>
      <c r="BH39" s="95" t="e">
        <f>RANK(テーブル64647485096[[#This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0"/>
        <v/>
      </c>
      <c r="J40" s="35" t="e">
        <f>RANK(テーブル5992[[#This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1"/>
        <v/>
      </c>
      <c r="T40" s="48" t="e">
        <f>RANK(テーブル61093[[#This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1" t="str">
        <f t="shared" si="2"/>
        <v/>
      </c>
      <c r="AD40" s="61" t="e">
        <f>RANK(テーブル6461194[[#This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6"/>
        <v/>
      </c>
      <c r="AN40" s="73" t="e">
        <f>RANK(テーブル646474595[[#This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4"/>
        <v/>
      </c>
      <c r="AX40" s="84" t="e">
        <f>RANK(テーブル64647485096[[#This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5"/>
        <v/>
      </c>
      <c r="BH40" s="95" t="e">
        <f>RANK(テーブル64647485096[[#This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0"/>
        <v/>
      </c>
      <c r="J41" s="35" t="e">
        <f>RANK(テーブル5992[[#This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1"/>
        <v/>
      </c>
      <c r="T41" s="48" t="e">
        <f>RANK(テーブル61093[[#This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1" t="str">
        <f t="shared" si="2"/>
        <v/>
      </c>
      <c r="AD41" s="61" t="e">
        <f>RANK(テーブル6461194[[#This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6"/>
        <v/>
      </c>
      <c r="AN41" s="73" t="e">
        <f>RANK(テーブル646474595[[#This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4"/>
        <v/>
      </c>
      <c r="AX41" s="84" t="e">
        <f>RANK(テーブル64647485096[[#This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5"/>
        <v/>
      </c>
      <c r="BH41" s="95" t="e">
        <f>RANK(テーブル64647485096[[#This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0"/>
        <v/>
      </c>
      <c r="J42" s="35" t="e">
        <f>RANK(テーブル5992[[#This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1"/>
        <v/>
      </c>
      <c r="T42" s="48" t="e">
        <f>RANK(テーブル61093[[#This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1" t="str">
        <f t="shared" si="2"/>
        <v/>
      </c>
      <c r="AD42" s="61" t="e">
        <f>RANK(テーブル6461194[[#This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6"/>
        <v/>
      </c>
      <c r="AN42" s="73" t="e">
        <f>RANK(テーブル646474595[[#This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4"/>
        <v/>
      </c>
      <c r="AX42" s="84" t="e">
        <f>RANK(テーブル64647485096[[#This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5"/>
        <v/>
      </c>
      <c r="BH42" s="95" t="e">
        <f>RANK(テーブル64647485096[[#This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0"/>
        <v/>
      </c>
      <c r="J43" s="35" t="e">
        <f>RANK(テーブル5992[[#This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1"/>
        <v/>
      </c>
      <c r="T43" s="48" t="e">
        <f>RANK(テーブル61093[[#This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1" t="str">
        <f t="shared" si="2"/>
        <v/>
      </c>
      <c r="AD43" s="61" t="e">
        <f>RANK(テーブル6461194[[#This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6"/>
        <v/>
      </c>
      <c r="AN43" s="73" t="e">
        <f>RANK(テーブル646474595[[#This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4"/>
        <v/>
      </c>
      <c r="AX43" s="84" t="e">
        <f>RANK(テーブル64647485096[[#This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5"/>
        <v/>
      </c>
      <c r="BH43" s="95" t="e">
        <f>RANK(テーブル64647485096[[#This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0"/>
        <v/>
      </c>
      <c r="J44" s="35" t="e">
        <f>RANK(テーブル5992[[#This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1"/>
        <v/>
      </c>
      <c r="T44" s="48" t="e">
        <f>RANK(テーブル61093[[#This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1" t="str">
        <f t="shared" si="2"/>
        <v/>
      </c>
      <c r="AD44" s="61" t="e">
        <f>RANK(テーブル6461194[[#This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6"/>
        <v/>
      </c>
      <c r="AN44" s="73" t="e">
        <f>RANK(テーブル646474595[[#This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4"/>
        <v/>
      </c>
      <c r="AX44" s="84" t="e">
        <f>RANK(テーブル64647485096[[#This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5"/>
        <v/>
      </c>
      <c r="BH44" s="95" t="e">
        <f>RANK(テーブル64647485096[[#This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0"/>
        <v/>
      </c>
      <c r="J45" s="35" t="e">
        <f>RANK(テーブル5992[[#This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1"/>
        <v/>
      </c>
      <c r="T45" s="48" t="e">
        <f>RANK(テーブル61093[[#This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1" t="str">
        <f t="shared" si="2"/>
        <v/>
      </c>
      <c r="AD45" s="61" t="e">
        <f>RANK(テーブル6461194[[#This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6"/>
        <v/>
      </c>
      <c r="AN45" s="73" t="e">
        <f>RANK(テーブル646474595[[#This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4"/>
        <v/>
      </c>
      <c r="AX45" s="84" t="e">
        <f>RANK(テーブル64647485096[[#This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5"/>
        <v/>
      </c>
      <c r="BH45" s="95" t="e">
        <f>RANK(テーブル64647485096[[#This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0"/>
        <v/>
      </c>
      <c r="J46" s="35" t="e">
        <f>RANK(テーブル5992[[#This Row],[列5]],$G$6:$G$62,0)</f>
        <v>#N/A</v>
      </c>
      <c r="K46" s="9"/>
      <c r="L46" s="47">
        <v>41</v>
      </c>
      <c r="M46" s="47"/>
      <c r="N46" s="48"/>
      <c r="O46" s="48"/>
      <c r="P46" s="48"/>
      <c r="Q46" s="48"/>
      <c r="R46" s="48"/>
      <c r="S46" s="49" t="str">
        <f t="shared" si="1"/>
        <v/>
      </c>
      <c r="T46" s="48" t="e">
        <f>RANK(テーブル61093[[#This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1" t="str">
        <f t="shared" si="2"/>
        <v/>
      </c>
      <c r="AD46" s="61" t="e">
        <f>RANK(テーブル6461194[[#This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6"/>
        <v/>
      </c>
      <c r="AN46" s="73" t="e">
        <f>RANK(テーブル646474595[[#This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4"/>
        <v/>
      </c>
      <c r="AX46" s="84" t="e">
        <f>RANK(テーブル64647485096[[#This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5"/>
        <v/>
      </c>
      <c r="BH46" s="95" t="e">
        <f>RANK(テーブル64647485096[[#This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0"/>
        <v/>
      </c>
      <c r="J47" s="35" t="e">
        <f>RANK(テーブル5992[[#This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1"/>
        <v/>
      </c>
      <c r="T47" s="48" t="e">
        <f>RANK(テーブル61093[[#This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1" t="str">
        <f t="shared" si="2"/>
        <v/>
      </c>
      <c r="AD47" s="61" t="e">
        <f>RANK(テーブル6461194[[#This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6"/>
        <v/>
      </c>
      <c r="AN47" s="73" t="e">
        <f>RANK(テーブル646474595[[#This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4"/>
        <v/>
      </c>
      <c r="AX47" s="84" t="e">
        <f>RANK(テーブル64647485096[[#This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5"/>
        <v/>
      </c>
      <c r="BH47" s="95" t="e">
        <f>RANK(テーブル64647485096[[#This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0"/>
        <v/>
      </c>
      <c r="J48" s="35" t="e">
        <f>RANK(テーブル5992[[#This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1"/>
        <v/>
      </c>
      <c r="T48" s="48" t="e">
        <f>RANK(テーブル61093[[#This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1" t="str">
        <f t="shared" si="2"/>
        <v/>
      </c>
      <c r="AD48" s="61" t="e">
        <f>RANK(テーブル6461194[[#This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6"/>
        <v/>
      </c>
      <c r="AN48" s="73" t="e">
        <f>RANK(テーブル646474595[[#This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4"/>
        <v/>
      </c>
      <c r="AX48" s="84" t="e">
        <f>RANK(テーブル64647485096[[#This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5"/>
        <v/>
      </c>
      <c r="BH48" s="95" t="e">
        <f>RANK(テーブル64647485096[[#This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0"/>
        <v/>
      </c>
      <c r="J49" s="35" t="e">
        <f>RANK(テーブル5992[[#This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1"/>
        <v/>
      </c>
      <c r="T49" s="48" t="e">
        <f>RANK(テーブル61093[[#This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1" t="str">
        <f t="shared" si="2"/>
        <v/>
      </c>
      <c r="AD49" s="61" t="e">
        <f>RANK(テーブル6461194[[#This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6"/>
        <v/>
      </c>
      <c r="AN49" s="73" t="e">
        <f>RANK(テーブル646474595[[#This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4"/>
        <v/>
      </c>
      <c r="AX49" s="84" t="e">
        <f>RANK(テーブル64647485096[[#This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5"/>
        <v/>
      </c>
      <c r="BH49" s="95" t="e">
        <f>RANK(テーブル64647485096[[#This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0"/>
        <v/>
      </c>
      <c r="J50" s="35" t="e">
        <f>RANK(テーブル5992[[#This Row],[列5]],$G$6:$G$62,0)</f>
        <v>#N/A</v>
      </c>
      <c r="K50" s="29"/>
      <c r="L50" s="47">
        <v>45</v>
      </c>
      <c r="M50" s="47"/>
      <c r="N50" s="48"/>
      <c r="O50" s="48"/>
      <c r="P50" s="48"/>
      <c r="Q50" s="48"/>
      <c r="R50" s="48"/>
      <c r="S50" s="49" t="str">
        <f t="shared" si="1"/>
        <v/>
      </c>
      <c r="T50" s="48" t="e">
        <f>RANK(テーブル61093[[#This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1" t="str">
        <f t="shared" si="2"/>
        <v/>
      </c>
      <c r="AD50" s="61" t="e">
        <f>RANK(テーブル6461194[[#This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6"/>
        <v/>
      </c>
      <c r="AN50" s="73" t="e">
        <f>RANK(テーブル646474595[[#This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4"/>
        <v/>
      </c>
      <c r="AX50" s="84" t="e">
        <f>RANK(テーブル64647485096[[#This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5"/>
        <v/>
      </c>
      <c r="BH50" s="95" t="e">
        <f>RANK(テーブル64647485096[[#This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0"/>
        <v/>
      </c>
      <c r="J51" s="35" t="e">
        <f>RANK(テーブル5992[[#This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1"/>
        <v/>
      </c>
      <c r="T51" s="48" t="e">
        <f>RANK(テーブル61093[[#This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1" t="str">
        <f t="shared" si="2"/>
        <v/>
      </c>
      <c r="AD51" s="61" t="e">
        <f>RANK(テーブル6461194[[#This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6"/>
        <v/>
      </c>
      <c r="AN51" s="73" t="e">
        <f>RANK(テーブル646474595[[#This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4"/>
        <v/>
      </c>
      <c r="AX51" s="84" t="e">
        <f>RANK(テーブル64647485096[[#This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5"/>
        <v/>
      </c>
      <c r="BH51" s="95" t="e">
        <f>RANK(テーブル64647485096[[#This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0"/>
        <v/>
      </c>
      <c r="J52" s="35" t="e">
        <f>RANK(テーブル5992[[#This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1"/>
        <v/>
      </c>
      <c r="T52" s="48" t="e">
        <f>RANK(テーブル61093[[#This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1" t="str">
        <f t="shared" si="2"/>
        <v/>
      </c>
      <c r="AD52" s="61" t="e">
        <f>RANK(テーブル6461194[[#This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6"/>
        <v/>
      </c>
      <c r="AN52" s="73" t="e">
        <f>RANK(テーブル646474595[[#This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4"/>
        <v/>
      </c>
      <c r="AX52" s="84" t="e">
        <f>RANK(テーブル64647485096[[#This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5"/>
        <v/>
      </c>
      <c r="BH52" s="95" t="e">
        <f>RANK(テーブル64647485096[[#This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0"/>
        <v/>
      </c>
      <c r="J53" s="35" t="e">
        <f>RANK(テーブル5992[[#This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1"/>
        <v/>
      </c>
      <c r="T53" s="48" t="e">
        <f>RANK(テーブル61093[[#This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1" t="str">
        <f t="shared" si="2"/>
        <v/>
      </c>
      <c r="AD53" s="61" t="e">
        <f>RANK(テーブル6461194[[#This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6"/>
        <v/>
      </c>
      <c r="AN53" s="73" t="e">
        <f>RANK(テーブル646474595[[#This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4"/>
        <v/>
      </c>
      <c r="AX53" s="84" t="e">
        <f>RANK(テーブル64647485096[[#This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5"/>
        <v/>
      </c>
      <c r="BH53" s="95" t="e">
        <f>RANK(テーブル64647485096[[#This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0"/>
        <v/>
      </c>
      <c r="J54" s="35" t="e">
        <f>RANK(テーブル5992[[#This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1"/>
        <v/>
      </c>
      <c r="T54" s="48" t="e">
        <f>RANK(テーブル61093[[#This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1" t="str">
        <f t="shared" si="2"/>
        <v/>
      </c>
      <c r="AD54" s="61" t="e">
        <f>RANK(テーブル6461194[[#This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6"/>
        <v/>
      </c>
      <c r="AN54" s="73" t="e">
        <f>RANK(テーブル646474595[[#This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4"/>
        <v/>
      </c>
      <c r="AX54" s="84" t="e">
        <f>RANK(テーブル64647485096[[#This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5"/>
        <v/>
      </c>
      <c r="BH54" s="95" t="e">
        <f>RANK(テーブル64647485096[[#This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0"/>
        <v/>
      </c>
      <c r="J55" s="35" t="e">
        <f>RANK(テーブル5992[[#This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1"/>
        <v/>
      </c>
      <c r="T55" s="48" t="e">
        <f>RANK(テーブル61093[[#This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1" t="str">
        <f t="shared" si="2"/>
        <v/>
      </c>
      <c r="AD55" s="61" t="e">
        <f>RANK(テーブル6461194[[#This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6"/>
        <v/>
      </c>
      <c r="AN55" s="73" t="e">
        <f>RANK(テーブル646474595[[#This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4"/>
        <v/>
      </c>
      <c r="AX55" s="84" t="e">
        <f>RANK(テーブル64647485096[[#This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5"/>
        <v/>
      </c>
      <c r="BH55" s="95" t="e">
        <f>RANK(テーブル64647485096[[#This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0"/>
        <v/>
      </c>
      <c r="J56" s="35" t="e">
        <f>RANK(テーブル5992[[#This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1"/>
        <v/>
      </c>
      <c r="T56" s="48" t="e">
        <f>RANK(テーブル61093[[#This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1" t="str">
        <f t="shared" si="2"/>
        <v/>
      </c>
      <c r="AD56" s="61" t="e">
        <f>RANK(テーブル6461194[[#This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6"/>
        <v/>
      </c>
      <c r="AN56" s="73" t="e">
        <f>RANK(テーブル646474595[[#This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4"/>
        <v/>
      </c>
      <c r="AX56" s="84" t="e">
        <f>RANK(テーブル64647485096[[#This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5"/>
        <v/>
      </c>
      <c r="BH56" s="95" t="e">
        <f>RANK(テーブル64647485096[[#This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0"/>
        <v/>
      </c>
      <c r="J57" s="35" t="e">
        <f>RANK(テーブル5992[[#This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1"/>
        <v/>
      </c>
      <c r="T57" s="48" t="e">
        <f>RANK(テーブル61093[[#This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1" t="str">
        <f t="shared" si="2"/>
        <v/>
      </c>
      <c r="AD57" s="61" t="e">
        <f>RANK(テーブル6461194[[#This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6"/>
        <v/>
      </c>
      <c r="AN57" s="73" t="e">
        <f>RANK(テーブル646474595[[#This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4"/>
        <v/>
      </c>
      <c r="AX57" s="84" t="e">
        <f>RANK(テーブル64647485096[[#This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5"/>
        <v/>
      </c>
      <c r="BH57" s="95" t="e">
        <f>RANK(テーブル64647485096[[#This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0"/>
        <v/>
      </c>
      <c r="J58" s="35" t="e">
        <f>RANK(テーブル5992[[#This Row],[列5]],$G$6:$G$62,0)</f>
        <v>#N/A</v>
      </c>
      <c r="K58" s="19"/>
      <c r="L58" s="52">
        <v>53</v>
      </c>
      <c r="M58" s="52"/>
      <c r="N58" s="48"/>
      <c r="O58" s="48"/>
      <c r="P58" s="48"/>
      <c r="Q58" s="48"/>
      <c r="R58" s="48"/>
      <c r="S58" s="49" t="str">
        <f t="shared" si="1"/>
        <v/>
      </c>
      <c r="T58" s="48" t="e">
        <f>RANK(テーブル61093[[#This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1" t="str">
        <f t="shared" si="2"/>
        <v/>
      </c>
      <c r="AD58" s="61" t="e">
        <f>RANK(テーブル6461194[[#This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6"/>
        <v/>
      </c>
      <c r="AN58" s="73" t="e">
        <f>RANK(テーブル646474595[[#This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4"/>
        <v/>
      </c>
      <c r="AX58" s="84" t="e">
        <f>RANK(テーブル64647485096[[#This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5"/>
        <v/>
      </c>
      <c r="BH58" s="95" t="e">
        <f>RANK(テーブル64647485096[[#This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0"/>
        <v/>
      </c>
      <c r="J59" s="35" t="e">
        <f>RANK(テーブル5992[[#This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1"/>
        <v/>
      </c>
      <c r="T59" s="48" t="e">
        <f>RANK(テーブル61093[[#This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1" t="str">
        <f t="shared" si="2"/>
        <v/>
      </c>
      <c r="AD59" s="61" t="e">
        <f>RANK(テーブル6461194[[#This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6"/>
        <v/>
      </c>
      <c r="AN59" s="73" t="e">
        <f>RANK(テーブル646474595[[#This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4"/>
        <v/>
      </c>
      <c r="AX59" s="84" t="e">
        <f>RANK(テーブル64647485096[[#This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5"/>
        <v/>
      </c>
      <c r="BH59" s="95" t="e">
        <f>RANK(テーブル64647485096[[#This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0"/>
        <v/>
      </c>
      <c r="J60" s="35" t="e">
        <f>RANK(テーブル5992[[#This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1"/>
        <v/>
      </c>
      <c r="T60" s="48" t="e">
        <f>RANK(テーブル61093[[#This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1" t="str">
        <f t="shared" si="2"/>
        <v/>
      </c>
      <c r="AD60" s="61" t="e">
        <f>RANK(テーブル6461194[[#This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6"/>
        <v/>
      </c>
      <c r="AN60" s="73" t="e">
        <f>RANK(テーブル646474595[[#This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4"/>
        <v/>
      </c>
      <c r="AX60" s="84" t="e">
        <f>RANK(テーブル64647485096[[#This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5"/>
        <v/>
      </c>
      <c r="BH60" s="95" t="e">
        <f>RANK(テーブル64647485096[[#This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0"/>
        <v/>
      </c>
      <c r="J61" s="35" t="e">
        <f>RANK(テーブル5992[[#This Row],[列5]],$G$6:$G$62,0)</f>
        <v>#N/A</v>
      </c>
      <c r="K61" s="19"/>
      <c r="L61" s="52">
        <v>56</v>
      </c>
      <c r="M61" s="52"/>
      <c r="N61" s="48"/>
      <c r="O61" s="48"/>
      <c r="P61" s="48"/>
      <c r="Q61" s="48"/>
      <c r="R61" s="48"/>
      <c r="S61" s="49" t="str">
        <f t="shared" si="1"/>
        <v/>
      </c>
      <c r="T61" s="48" t="e">
        <f>RANK(テーブル61093[[#This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1" t="str">
        <f t="shared" si="2"/>
        <v/>
      </c>
      <c r="AD61" s="61" t="e">
        <f>RANK(テーブル6461194[[#This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6"/>
        <v/>
      </c>
      <c r="AN61" s="73" t="e">
        <f>RANK(テーブル646474595[[#This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4"/>
        <v/>
      </c>
      <c r="AX61" s="84" t="e">
        <f>RANK(テーブル64647485096[[#This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5"/>
        <v/>
      </c>
      <c r="BH61" s="95" t="e">
        <f>RANK(テーブル64647485096[[#This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0"/>
        <v/>
      </c>
      <c r="J62" s="37" t="e">
        <f>RANK(テーブル5992[[#This Row],[列5]],$G$6:$G$62,0)</f>
        <v>#N/A</v>
      </c>
      <c r="K62" s="19"/>
      <c r="L62" s="52">
        <v>57</v>
      </c>
      <c r="M62" s="52"/>
      <c r="N62" s="48"/>
      <c r="O62" s="48"/>
      <c r="P62" s="48"/>
      <c r="Q62" s="48"/>
      <c r="R62" s="48"/>
      <c r="S62" s="49" t="str">
        <f t="shared" si="1"/>
        <v/>
      </c>
      <c r="T62" s="48" t="e">
        <f>RANK(テーブル61093[[#This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1" t="str">
        <f t="shared" si="2"/>
        <v/>
      </c>
      <c r="AD62" s="61" t="e">
        <f>RANK(テーブル6461194[[#This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 t="shared" si="6"/>
        <v/>
      </c>
      <c r="AN62" s="73" t="e">
        <f>RANK(テーブル646474595[[#This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>IF(AU62&gt;=23,"金",IF(AU62&gt;=20,"銀",IF(AU62&gt;=17,"銅","")))</f>
        <v/>
      </c>
      <c r="AX62" s="84" t="e">
        <f>RANK(テーブル64647485096[[#This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5"/>
        <v/>
      </c>
      <c r="BH62" s="95" t="e">
        <f>RANK(テーブル64647485096[[#This Row],[列5]],$AU$6:$AU$62,0)</f>
        <v>#N/A</v>
      </c>
      <c r="BI62" s="11"/>
      <c r="BJ62" s="11"/>
    </row>
    <row r="63" spans="1:62" ht="22.5" hidden="1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hidden="1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hidden="1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hidden="1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hidden="1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hidden="1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hidden="1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hidden="1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hidden="1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hidden="1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hidden="1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hidden="1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hidden="1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hidden="1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hidden="1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hidden="1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hidden="1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hidden="1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hidden="1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hidden="1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hidden="1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hidden="1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hidden="1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hidden="1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hidden="1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hidden="1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hidden="1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hidden="1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hidden="1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hidden="1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hidden="1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hidden="1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hidden="1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hidden="1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hidden="1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hidden="1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hidden="1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hidden="1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hidden="1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hidden="1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hidden="1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hidden="1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hidden="1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hidden="1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hidden="1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hidden="1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hidden="1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hidden="1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hidden="1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hidden="1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hidden="1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hidden="1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hidden="1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hidden="1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hidden="1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hidden="1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hidden="1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hidden="1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hidden="1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hidden="1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hidden="1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hidden="1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hidden="1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hidden="1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hidden="1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hidden="1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hidden="1" customHeight="1" x14ac:dyDescent="0.15">
      <c r="D129" s="13"/>
      <c r="E129" s="13"/>
      <c r="K129" s="19"/>
      <c r="U129" s="19"/>
      <c r="AO129" s="19"/>
    </row>
    <row r="130" spans="1:41" s="11" customFormat="1" ht="23.25" hidden="1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hidden="1" customHeight="1" x14ac:dyDescent="0.15">
      <c r="D131" s="13"/>
      <c r="E131" s="13"/>
      <c r="K131" s="19"/>
      <c r="U131" s="19"/>
      <c r="AO131" s="19"/>
    </row>
    <row r="132" spans="1:41" s="11" customFormat="1" ht="23.25" hidden="1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hidden="1" customHeight="1" x14ac:dyDescent="0.15">
      <c r="D133" s="13"/>
      <c r="E133" s="13"/>
      <c r="K133" s="19"/>
      <c r="U133" s="19"/>
    </row>
    <row r="134" spans="1:41" s="11" customFormat="1" ht="23.25" hidden="1" customHeight="1" x14ac:dyDescent="0.15">
      <c r="D134" s="13"/>
      <c r="E134" s="13"/>
      <c r="K134" s="19"/>
      <c r="U134" s="19"/>
    </row>
    <row r="135" spans="1:41" s="11" customFormat="1" ht="23.25" hidden="1" customHeight="1" x14ac:dyDescent="0.15">
      <c r="A135" s="22"/>
      <c r="D135" s="13"/>
      <c r="E135" s="13"/>
      <c r="K135" s="19"/>
      <c r="U135" s="19"/>
    </row>
    <row r="136" spans="1:41" s="11" customFormat="1" ht="23.25" hidden="1" customHeight="1" x14ac:dyDescent="0.15">
      <c r="A136" s="22"/>
      <c r="D136" s="13"/>
      <c r="E136" s="13"/>
      <c r="K136" s="19"/>
      <c r="U136" s="19"/>
    </row>
    <row r="137" spans="1:41" s="11" customFormat="1" ht="23.25" hidden="1" customHeight="1" x14ac:dyDescent="0.15">
      <c r="D137" s="13"/>
      <c r="E137" s="13"/>
      <c r="K137" s="19"/>
      <c r="U137" s="19"/>
    </row>
    <row r="138" spans="1:41" s="11" customFormat="1" ht="23.25" hidden="1" customHeight="1" x14ac:dyDescent="0.15">
      <c r="D138" s="13"/>
      <c r="E138" s="13"/>
      <c r="K138" s="19"/>
      <c r="U138" s="19"/>
    </row>
    <row r="139" spans="1:41" s="11" customFormat="1" ht="23.25" hidden="1" customHeight="1" x14ac:dyDescent="0.15">
      <c r="D139" s="13"/>
      <c r="E139" s="13"/>
      <c r="K139" s="19"/>
      <c r="U139" s="19"/>
    </row>
    <row r="140" spans="1:41" s="11" customFormat="1" ht="23.25" hidden="1" customHeight="1" x14ac:dyDescent="0.15">
      <c r="K140" s="19"/>
      <c r="U140" s="19"/>
    </row>
    <row r="141" spans="1:41" s="11" customFormat="1" ht="23.25" hidden="1" customHeight="1" x14ac:dyDescent="0.15">
      <c r="K141" s="19"/>
      <c r="U141" s="19"/>
    </row>
    <row r="142" spans="1:41" s="11" customFormat="1" ht="23.25" hidden="1" customHeight="1" x14ac:dyDescent="0.15">
      <c r="K142" s="19"/>
      <c r="U142" s="19"/>
    </row>
    <row r="143" spans="1:41" s="11" customFormat="1" ht="23.25" hidden="1" customHeight="1" x14ac:dyDescent="0.15">
      <c r="K143" s="19"/>
      <c r="U143" s="19"/>
    </row>
    <row r="144" spans="1:41" s="11" customFormat="1" ht="23.25" hidden="1" customHeight="1" x14ac:dyDescent="0.15">
      <c r="K144" s="19"/>
      <c r="U144" s="19"/>
    </row>
    <row r="145" spans="1:62" s="11" customFormat="1" ht="23.25" hidden="1" customHeight="1" x14ac:dyDescent="0.15">
      <c r="A145" s="22"/>
      <c r="K145" s="19"/>
      <c r="U145" s="19"/>
    </row>
    <row r="146" spans="1:62" s="11" customFormat="1" ht="23.25" hidden="1" customHeight="1" x14ac:dyDescent="0.15">
      <c r="A146" s="28"/>
      <c r="K146" s="19"/>
      <c r="U146" s="19"/>
    </row>
    <row r="147" spans="1:62" s="11" customFormat="1" ht="23.25" hidden="1" customHeight="1" x14ac:dyDescent="0.15">
      <c r="K147" s="19"/>
      <c r="U147" s="19"/>
    </row>
    <row r="148" spans="1:62" s="11" customFormat="1" ht="23.25" hidden="1" customHeight="1" x14ac:dyDescent="0.15">
      <c r="A148" s="28"/>
      <c r="K148" s="19"/>
      <c r="U148" s="19"/>
    </row>
    <row r="149" spans="1:62" s="11" customFormat="1" ht="23.25" hidden="1" customHeight="1" x14ac:dyDescent="0.15">
      <c r="A149" s="22"/>
      <c r="K149" s="19"/>
      <c r="U149" s="19"/>
    </row>
    <row r="150" spans="1:62" s="11" customFormat="1" ht="23.25" hidden="1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hidden="1" customHeight="1" x14ac:dyDescent="0.15">
      <c r="K151" s="19"/>
      <c r="U151" s="19"/>
    </row>
    <row r="152" spans="1:62" s="11" customFormat="1" ht="23.25" hidden="1" customHeight="1" x14ac:dyDescent="0.15">
      <c r="K152" s="19"/>
      <c r="U152" s="19"/>
    </row>
    <row r="153" spans="1:62" s="11" customFormat="1" ht="23.25" hidden="1" customHeight="1" x14ac:dyDescent="0.15">
      <c r="A153" s="22"/>
      <c r="K153" s="19"/>
      <c r="U153" s="19"/>
    </row>
    <row r="154" spans="1:62" s="11" customFormat="1" ht="23.25" hidden="1" customHeight="1" x14ac:dyDescent="0.15">
      <c r="K154" s="19"/>
      <c r="U154" s="19"/>
    </row>
    <row r="155" spans="1:62" s="11" customFormat="1" ht="23.25" hidden="1" customHeight="1" x14ac:dyDescent="0.15">
      <c r="K155" s="19"/>
      <c r="U155" s="19"/>
    </row>
    <row r="156" spans="1:62" s="11" customFormat="1" ht="23.25" hidden="1" customHeight="1" x14ac:dyDescent="0.15">
      <c r="K156" s="19"/>
      <c r="U156" s="19"/>
    </row>
    <row r="157" spans="1:62" ht="23.25" hidden="1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hidden="1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hidden="1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hidden="1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hidden="1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hidden="1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hidden="1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hidden="1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hidden="1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hidden="1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hidden="1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hidden="1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hidden="1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hidden="1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hidden="1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hidden="1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hidden="1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hidden="1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hidden="1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hidden="1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hidden="1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hidden="1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hidden="1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hidden="1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hidden="1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hidden="1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hidden="1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hidden="1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hidden="1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hidden="1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hidden="1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hidden="1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hidden="1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hidden="1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hidden="1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hidden="1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hidden="1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AR3:AT3"/>
    <mergeCell ref="BB3:BD3"/>
    <mergeCell ref="D3:F3"/>
    <mergeCell ref="N3:P3"/>
    <mergeCell ref="X3:Z3"/>
    <mergeCell ref="AH3:AJ3"/>
  </mergeCells>
  <phoneticPr fontId="1"/>
  <pageMargins left="0.70866141732283472" right="0.70866141732283472" top="0.74803149606299213" bottom="0.74803149606299213" header="0.31496062992125984" footer="0.31496062992125984"/>
  <pageSetup paperSize="9" scale="28" orientation="landscape" r:id="rId1"/>
  <colBreaks count="2" manualBreakCount="2">
    <brk id="13" max="249" man="1"/>
    <brk id="26" max="249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BE617"/>
  <sheetViews>
    <sheetView zoomScaleNormal="100" zoomScaleSheetLayoutView="80" workbookViewId="0">
      <pane xSplit="2" ySplit="5" topLeftCell="C14" activePane="bottomRight" state="frozen"/>
      <selection pane="topRight" activeCell="C1" sqref="C1"/>
      <selection pane="bottomLeft" activeCell="A6" sqref="A6"/>
      <selection pane="bottomRight" sqref="A1:H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21.875" style="8" customWidth="1"/>
    <col min="6" max="6" width="13.125" style="8" customWidth="1"/>
    <col min="7" max="8" width="8.5" style="8" customWidth="1"/>
    <col min="9" max="9" width="10.125" style="8" hidden="1" customWidth="1"/>
    <col min="10" max="10" width="4.875" style="8" customWidth="1"/>
    <col min="11" max="11" width="6.25" style="8" hidden="1" customWidth="1"/>
    <col min="12" max="12" width="17.625" style="8" hidden="1" customWidth="1"/>
    <col min="13" max="14" width="6.125" style="8" hidden="1" customWidth="1"/>
    <col min="15" max="15" width="9.625" style="8" hidden="1" customWidth="1"/>
    <col min="16" max="17" width="9.125" style="8" hidden="1" customWidth="1"/>
    <col min="18" max="18" width="9.625" style="8" hidden="1" customWidth="1"/>
    <col min="19" max="19" width="5" style="8" hidden="1" customWidth="1"/>
    <col min="20" max="20" width="6.25" style="8" hidden="1" customWidth="1"/>
    <col min="21" max="21" width="17.625" style="8" hidden="1" customWidth="1"/>
    <col min="22" max="23" width="6.125" style="8" hidden="1" customWidth="1"/>
    <col min="24" max="24" width="9.625" style="8" hidden="1" customWidth="1"/>
    <col min="25" max="26" width="7.125" style="8" hidden="1" customWidth="1"/>
    <col min="27" max="27" width="9.625" style="8" hidden="1" customWidth="1"/>
    <col min="28" max="28" width="5.125" style="8" hidden="1" customWidth="1"/>
    <col min="29" max="29" width="6.25" style="8" hidden="1" customWidth="1"/>
    <col min="30" max="30" width="17.625" style="8" hidden="1" customWidth="1"/>
    <col min="31" max="32" width="6.125" style="8" hidden="1" customWidth="1"/>
    <col min="33" max="33" width="9.625" style="8" hidden="1" customWidth="1"/>
    <col min="34" max="35" width="7.5" style="8" hidden="1" customWidth="1"/>
    <col min="36" max="36" width="9.625" style="8" hidden="1" customWidth="1"/>
    <col min="37" max="37" width="5.375" style="8" hidden="1" customWidth="1"/>
    <col min="38" max="38" width="6.25" style="8" hidden="1" customWidth="1"/>
    <col min="39" max="39" width="17.625" style="8" hidden="1" customWidth="1"/>
    <col min="40" max="41" width="6.125" style="8" hidden="1" customWidth="1"/>
    <col min="42" max="42" width="9.625" style="8" hidden="1" customWidth="1"/>
    <col min="43" max="43" width="7" style="8" hidden="1" customWidth="1"/>
    <col min="44" max="44" width="5.875" style="8" hidden="1" customWidth="1"/>
    <col min="45" max="45" width="9.625" style="8" hidden="1" customWidth="1"/>
    <col min="46" max="46" width="5.625" style="8" hidden="1" customWidth="1"/>
    <col min="47" max="47" width="6.25" style="8" hidden="1" customWidth="1"/>
    <col min="48" max="48" width="17.625" style="8" hidden="1" customWidth="1"/>
    <col min="49" max="50" width="6.125" style="8" hidden="1" customWidth="1"/>
    <col min="51" max="51" width="9.625" style="8" hidden="1" customWidth="1"/>
    <col min="52" max="52" width="7.5" style="8" hidden="1" customWidth="1"/>
    <col min="53" max="53" width="6.25" style="8" hidden="1" customWidth="1"/>
    <col min="54" max="54" width="9.625" style="8" hidden="1" customWidth="1"/>
    <col min="55" max="16384" width="9" style="8"/>
  </cols>
  <sheetData>
    <row r="1" spans="1:57" ht="29.25" customHeight="1" x14ac:dyDescent="0.15">
      <c r="A1" s="131" t="s">
        <v>70</v>
      </c>
      <c r="B1" s="132" t="s">
        <v>71</v>
      </c>
      <c r="C1" s="132"/>
      <c r="D1" s="156"/>
      <c r="E1" s="156"/>
    </row>
    <row r="2" spans="1:57" ht="20.25" customHeight="1" x14ac:dyDescent="0.15">
      <c r="H2" s="25" t="s">
        <v>58</v>
      </c>
      <c r="R2" s="25" t="s">
        <v>22</v>
      </c>
      <c r="AA2" s="25" t="s">
        <v>23</v>
      </c>
      <c r="AJ2" s="25" t="s">
        <v>24</v>
      </c>
      <c r="AS2" s="25" t="s">
        <v>25</v>
      </c>
      <c r="BB2" s="25" t="s">
        <v>26</v>
      </c>
    </row>
    <row r="3" spans="1:57" ht="18.75" customHeight="1" x14ac:dyDescent="0.15">
      <c r="B3" s="202" t="s">
        <v>77</v>
      </c>
      <c r="C3" s="202"/>
      <c r="D3" s="202"/>
      <c r="E3" s="202"/>
      <c r="F3" s="202"/>
      <c r="G3" s="202"/>
      <c r="H3" s="104"/>
      <c r="I3" s="104"/>
      <c r="K3" s="106" t="s">
        <v>41</v>
      </c>
      <c r="L3" s="202" t="s">
        <v>40</v>
      </c>
      <c r="M3" s="202"/>
      <c r="N3" s="10"/>
      <c r="O3" s="10"/>
      <c r="P3" s="104"/>
      <c r="Q3" s="104"/>
      <c r="R3" s="25"/>
      <c r="S3" s="11"/>
      <c r="T3" s="106" t="s">
        <v>42</v>
      </c>
      <c r="U3" s="202" t="s">
        <v>40</v>
      </c>
      <c r="V3" s="202"/>
      <c r="W3" s="10"/>
      <c r="X3" s="10"/>
      <c r="Y3" s="104"/>
      <c r="Z3" s="104"/>
      <c r="AC3" s="106" t="s">
        <v>43</v>
      </c>
      <c r="AD3" s="202" t="s">
        <v>40</v>
      </c>
      <c r="AE3" s="202"/>
      <c r="AF3" s="10"/>
      <c r="AG3" s="10"/>
      <c r="AH3" s="104"/>
      <c r="AI3" s="104"/>
      <c r="AJ3" s="25"/>
      <c r="AL3" s="106" t="s">
        <v>44</v>
      </c>
      <c r="AM3" s="202" t="s">
        <v>40</v>
      </c>
      <c r="AN3" s="202"/>
      <c r="AO3" s="10"/>
      <c r="AP3" s="10"/>
      <c r="AQ3" s="104"/>
      <c r="AR3" s="104"/>
      <c r="AU3" s="106" t="s">
        <v>45</v>
      </c>
      <c r="AV3" s="202" t="s">
        <v>40</v>
      </c>
      <c r="AW3" s="202"/>
      <c r="AX3" s="10"/>
      <c r="AY3" s="10"/>
      <c r="AZ3" s="104"/>
      <c r="BA3" s="104"/>
    </row>
    <row r="4" spans="1:57" ht="29.25" customHeight="1" x14ac:dyDescent="0.15">
      <c r="A4" s="4"/>
      <c r="B4" s="38" t="s">
        <v>4</v>
      </c>
      <c r="C4" s="35" t="s">
        <v>78</v>
      </c>
      <c r="D4" s="33" t="s">
        <v>5</v>
      </c>
      <c r="E4" s="33" t="s">
        <v>7</v>
      </c>
      <c r="F4" s="33" t="s">
        <v>8</v>
      </c>
      <c r="G4" s="33" t="s">
        <v>13</v>
      </c>
      <c r="H4" s="35" t="s">
        <v>14</v>
      </c>
      <c r="I4" s="33" t="s">
        <v>9</v>
      </c>
      <c r="J4" s="9"/>
      <c r="K4" s="40" t="s">
        <v>4</v>
      </c>
      <c r="L4" s="41" t="s">
        <v>5</v>
      </c>
      <c r="M4" s="41" t="s">
        <v>6</v>
      </c>
      <c r="N4" s="41" t="s">
        <v>7</v>
      </c>
      <c r="O4" s="41" t="s">
        <v>8</v>
      </c>
      <c r="P4" s="41" t="s">
        <v>13</v>
      </c>
      <c r="Q4" s="41" t="s">
        <v>14</v>
      </c>
      <c r="R4" s="41" t="s">
        <v>17</v>
      </c>
      <c r="S4" s="30"/>
      <c r="T4" s="53" t="s">
        <v>4</v>
      </c>
      <c r="U4" s="54" t="s">
        <v>5</v>
      </c>
      <c r="V4" s="54" t="s">
        <v>6</v>
      </c>
      <c r="W4" s="54" t="s">
        <v>7</v>
      </c>
      <c r="X4" s="54" t="s">
        <v>8</v>
      </c>
      <c r="Y4" s="54" t="s">
        <v>13</v>
      </c>
      <c r="Z4" s="54" t="s">
        <v>14</v>
      </c>
      <c r="AA4" s="54" t="s">
        <v>17</v>
      </c>
      <c r="AB4" s="30"/>
      <c r="AC4" s="65" t="s">
        <v>4</v>
      </c>
      <c r="AD4" s="66" t="s">
        <v>5</v>
      </c>
      <c r="AE4" s="66" t="s">
        <v>6</v>
      </c>
      <c r="AF4" s="66" t="s">
        <v>7</v>
      </c>
      <c r="AG4" s="66" t="s">
        <v>8</v>
      </c>
      <c r="AH4" s="66" t="s">
        <v>13</v>
      </c>
      <c r="AI4" s="66" t="s">
        <v>14</v>
      </c>
      <c r="AJ4" s="66" t="s">
        <v>17</v>
      </c>
      <c r="AK4" s="9"/>
      <c r="AL4" s="76" t="s">
        <v>4</v>
      </c>
      <c r="AM4" s="77" t="s">
        <v>5</v>
      </c>
      <c r="AN4" s="77" t="s">
        <v>6</v>
      </c>
      <c r="AO4" s="77" t="s">
        <v>7</v>
      </c>
      <c r="AP4" s="77" t="s">
        <v>8</v>
      </c>
      <c r="AQ4" s="77" t="s">
        <v>13</v>
      </c>
      <c r="AR4" s="77" t="s">
        <v>14</v>
      </c>
      <c r="AS4" s="77" t="s">
        <v>17</v>
      </c>
      <c r="AT4" s="4"/>
      <c r="AU4" s="87" t="s">
        <v>4</v>
      </c>
      <c r="AV4" s="88" t="s">
        <v>5</v>
      </c>
      <c r="AW4" s="88" t="s">
        <v>6</v>
      </c>
      <c r="AX4" s="88" t="s">
        <v>7</v>
      </c>
      <c r="AY4" s="88" t="s">
        <v>8</v>
      </c>
      <c r="AZ4" s="88" t="s">
        <v>13</v>
      </c>
      <c r="BA4" s="88" t="s">
        <v>14</v>
      </c>
      <c r="BB4" s="88" t="s">
        <v>17</v>
      </c>
    </row>
    <row r="5" spans="1:57" ht="24" customHeight="1" x14ac:dyDescent="0.15">
      <c r="B5" s="32" t="s">
        <v>37</v>
      </c>
      <c r="C5" s="105" t="s">
        <v>79</v>
      </c>
      <c r="D5" s="196" t="s">
        <v>87</v>
      </c>
      <c r="E5" s="110" t="s">
        <v>88</v>
      </c>
      <c r="F5" s="34" t="s">
        <v>10</v>
      </c>
      <c r="G5" s="105" t="s">
        <v>2</v>
      </c>
      <c r="H5" s="105" t="s">
        <v>34</v>
      </c>
      <c r="I5" s="33" t="s">
        <v>3</v>
      </c>
      <c r="J5" s="31"/>
      <c r="K5" s="42" t="s">
        <v>36</v>
      </c>
      <c r="L5" s="43" t="s">
        <v>0</v>
      </c>
      <c r="M5" s="43" t="s">
        <v>1</v>
      </c>
      <c r="N5" s="44" t="s">
        <v>32</v>
      </c>
      <c r="O5" s="45" t="s">
        <v>10</v>
      </c>
      <c r="P5" s="103" t="s">
        <v>2</v>
      </c>
      <c r="Q5" s="48" t="s">
        <v>34</v>
      </c>
      <c r="R5" s="46" t="s">
        <v>3</v>
      </c>
      <c r="S5" s="30"/>
      <c r="T5" s="55" t="s">
        <v>36</v>
      </c>
      <c r="U5" s="56" t="s">
        <v>0</v>
      </c>
      <c r="V5" s="56" t="s">
        <v>1</v>
      </c>
      <c r="W5" s="57" t="s">
        <v>32</v>
      </c>
      <c r="X5" s="58" t="s">
        <v>10</v>
      </c>
      <c r="Y5" s="102" t="s">
        <v>2</v>
      </c>
      <c r="Z5" s="61" t="s">
        <v>34</v>
      </c>
      <c r="AA5" s="59" t="s">
        <v>3</v>
      </c>
      <c r="AB5" s="30"/>
      <c r="AC5" s="67" t="s">
        <v>36</v>
      </c>
      <c r="AD5" s="68" t="s">
        <v>0</v>
      </c>
      <c r="AE5" s="68" t="s">
        <v>1</v>
      </c>
      <c r="AF5" s="69" t="s">
        <v>32</v>
      </c>
      <c r="AG5" s="70" t="s">
        <v>10</v>
      </c>
      <c r="AH5" s="101" t="s">
        <v>2</v>
      </c>
      <c r="AI5" s="73" t="s">
        <v>34</v>
      </c>
      <c r="AJ5" s="71" t="s">
        <v>3</v>
      </c>
      <c r="AK5" s="9"/>
      <c r="AL5" s="78" t="s">
        <v>36</v>
      </c>
      <c r="AM5" s="79" t="s">
        <v>0</v>
      </c>
      <c r="AN5" s="79" t="s">
        <v>1</v>
      </c>
      <c r="AO5" s="80" t="s">
        <v>32</v>
      </c>
      <c r="AP5" s="81" t="s">
        <v>10</v>
      </c>
      <c r="AQ5" s="100" t="s">
        <v>2</v>
      </c>
      <c r="AR5" s="84" t="s">
        <v>34</v>
      </c>
      <c r="AS5" s="82" t="s">
        <v>3</v>
      </c>
      <c r="AT5" s="4"/>
      <c r="AU5" s="89" t="s">
        <v>36</v>
      </c>
      <c r="AV5" s="90" t="s">
        <v>0</v>
      </c>
      <c r="AW5" s="90" t="s">
        <v>1</v>
      </c>
      <c r="AX5" s="91" t="s">
        <v>32</v>
      </c>
      <c r="AY5" s="92" t="s">
        <v>10</v>
      </c>
      <c r="AZ5" s="99" t="s">
        <v>2</v>
      </c>
      <c r="BA5" s="95" t="s">
        <v>34</v>
      </c>
      <c r="BB5" s="93" t="s">
        <v>3</v>
      </c>
    </row>
    <row r="6" spans="1:57" ht="23.25" customHeight="1" x14ac:dyDescent="0.15">
      <c r="A6" s="21"/>
      <c r="B6" s="35">
        <v>1</v>
      </c>
      <c r="C6" s="35"/>
      <c r="D6" s="35"/>
      <c r="E6" s="35"/>
      <c r="F6" s="182">
        <f ca="1">ROUND(F6:F25,0.01)</f>
        <v>0</v>
      </c>
      <c r="G6" s="35"/>
      <c r="H6" s="35" t="str">
        <f ca="1">IF(F6&gt;=240,"金",IF(F6&gt;=200,"銀",IF(F6&gt;=160,"銅","")))</f>
        <v/>
      </c>
      <c r="I6" s="35" t="e">
        <f ca="1">RANK(テーブル571[[#This Row],[列5]],$F$6:$F$62,0)</f>
        <v>#N/A</v>
      </c>
      <c r="J6" s="9"/>
      <c r="K6" s="47">
        <v>1</v>
      </c>
      <c r="L6" s="48"/>
      <c r="M6" s="48"/>
      <c r="N6" s="48"/>
      <c r="O6" s="48"/>
      <c r="P6" s="48"/>
      <c r="Q6" s="49" t="str">
        <f>IF(O6&gt;=250,"金",IF(O6&gt;=200,"銀",IF(O6&gt;=100,"銅","")))</f>
        <v/>
      </c>
      <c r="R6" s="48" t="e">
        <f>RANK(テーブル672[[#This Row],[列5]],$O$6:$O$62,0)</f>
        <v>#N/A</v>
      </c>
      <c r="S6" s="9"/>
      <c r="T6" s="60">
        <v>1</v>
      </c>
      <c r="U6" s="61"/>
      <c r="V6" s="61"/>
      <c r="W6" s="61"/>
      <c r="X6" s="61"/>
      <c r="Y6" s="61"/>
      <c r="Z6" s="62" t="str">
        <f>IF(X6&gt;=300,"金",IF(X6&gt;=250,"銀",IF(X6&gt;=200,"銅","")))</f>
        <v/>
      </c>
      <c r="AA6" s="61" t="e">
        <f>RANK(テーブル64673[[#This Row],[列5]],$X$6:$X$62,0)</f>
        <v>#N/A</v>
      </c>
      <c r="AB6" s="9"/>
      <c r="AC6" s="72">
        <v>1</v>
      </c>
      <c r="AD6" s="73"/>
      <c r="AE6" s="73"/>
      <c r="AF6" s="73"/>
      <c r="AG6" s="73"/>
      <c r="AH6" s="73"/>
      <c r="AI6" s="73" t="str">
        <f>IF(AG6&gt;=350,"金",IF(AG6&gt;=300,"銀",IF(AG6&gt;=250,"銅","")))</f>
        <v/>
      </c>
      <c r="AJ6" s="73" t="e">
        <f>RANK(テーブル6464774[[#This Row],[列5]],$AG$6:$AG$62,0)</f>
        <v>#N/A</v>
      </c>
      <c r="AK6" s="9"/>
      <c r="AL6" s="83">
        <v>1</v>
      </c>
      <c r="AM6" s="84"/>
      <c r="AN6" s="84"/>
      <c r="AO6" s="84"/>
      <c r="AP6" s="84"/>
      <c r="AQ6" s="84"/>
      <c r="AR6" s="84" t="str">
        <f>IF(AP6&gt;=400,"金",IF(AP6&gt;=350,"銀",IF(AP6&gt;=300,"銅","")))</f>
        <v/>
      </c>
      <c r="AS6" s="84" t="e">
        <f>RANK(テーブル646474875[[#This Row],[列5]],$AP$6:$AP$62,0)</f>
        <v>#N/A</v>
      </c>
      <c r="AT6" s="9"/>
      <c r="AU6" s="94">
        <v>1</v>
      </c>
      <c r="AV6" s="95"/>
      <c r="AW6" s="95"/>
      <c r="AX6" s="95"/>
      <c r="AY6" s="95"/>
      <c r="AZ6" s="95"/>
      <c r="BA6" s="95" t="str">
        <f>IF(AY6&gt;=420,"金",IF(AY6&gt;=400,"銀",IF(AY6&gt;=350,"銅","")))</f>
        <v/>
      </c>
      <c r="BB6" s="95" t="e">
        <f>RANK(テーブル646474875[[#This Row],[列5]],$AY$6:$AY$62,0)</f>
        <v>#N/A</v>
      </c>
      <c r="BC6" s="11"/>
      <c r="BD6" s="11"/>
      <c r="BE6" s="11"/>
    </row>
    <row r="7" spans="1:57" ht="23.25" customHeight="1" x14ac:dyDescent="0.15">
      <c r="A7" s="21"/>
      <c r="B7" s="35">
        <v>2</v>
      </c>
      <c r="C7" s="35"/>
      <c r="D7" s="35"/>
      <c r="E7" s="35"/>
      <c r="F7" s="182"/>
      <c r="G7" s="35"/>
      <c r="H7" s="35" t="str">
        <f>IF(F7&gt;=240,"金",IF(F7&gt;=200,"銀",IF(F7&gt;=160,"銅","")))</f>
        <v/>
      </c>
      <c r="I7" s="35" t="e">
        <f ca="1">RANK(テーブル571[[#This Row],[列5]],$F$6:$F$62,0)</f>
        <v>#N/A</v>
      </c>
      <c r="J7" s="9"/>
      <c r="K7" s="47">
        <v>2</v>
      </c>
      <c r="L7" s="48"/>
      <c r="M7" s="48"/>
      <c r="N7" s="48"/>
      <c r="O7" s="48"/>
      <c r="P7" s="48"/>
      <c r="Q7" s="49" t="str">
        <f>IF(テーブル672[[#This Row],[列5]]&gt;=250,"金",IF(テーブル672[[#This Row],[列5]]&gt;=200,"銀",IF(テーブル672[[#This Row],[列5]]&gt;=100,"銅","")))</f>
        <v/>
      </c>
      <c r="R7" s="48" t="e">
        <f>RANK(テーブル672[[#This Row],[列5]],$O$6:$O$62,0)</f>
        <v>#N/A</v>
      </c>
      <c r="S7" s="9"/>
      <c r="T7" s="60">
        <v>2</v>
      </c>
      <c r="U7" s="61"/>
      <c r="V7" s="61"/>
      <c r="W7" s="61"/>
      <c r="X7" s="61"/>
      <c r="Y7" s="61"/>
      <c r="Z7" s="62" t="str">
        <f t="shared" ref="Z7:Z10" si="0">IF(X7&gt;=300,"金",IF(X7&gt;=250,"銀",IF(X7&gt;=200,"銅","")))</f>
        <v/>
      </c>
      <c r="AA7" s="61" t="e">
        <f>RANK(テーブル64673[[#This Row],[列5]],$X$6:$X$62,0)</f>
        <v>#N/A</v>
      </c>
      <c r="AB7" s="9"/>
      <c r="AC7" s="72">
        <v>2</v>
      </c>
      <c r="AD7" s="73"/>
      <c r="AE7" s="73"/>
      <c r="AF7" s="73"/>
      <c r="AG7" s="73"/>
      <c r="AH7" s="73"/>
      <c r="AI7" s="73" t="str">
        <f t="shared" ref="AI7:AI62" si="1">IF(AG7&gt;=350,"金",IF(AG7&gt;=300,"銀",IF(AG7&gt;=250,"銅","")))</f>
        <v/>
      </c>
      <c r="AJ7" s="73" t="e">
        <f>RANK(テーブル6464774[[#This Row],[列5]],$AG$6:$AG$62,0)</f>
        <v>#N/A</v>
      </c>
      <c r="AK7" s="9"/>
      <c r="AL7" s="83">
        <v>2</v>
      </c>
      <c r="AM7" s="84"/>
      <c r="AN7" s="84"/>
      <c r="AO7" s="84"/>
      <c r="AP7" s="84"/>
      <c r="AQ7" s="84"/>
      <c r="AR7" s="84" t="str">
        <f t="shared" ref="AR7:AR62" si="2">IF(AP7&gt;=400,"金",IF(AP7&gt;=350,"銀",IF(AP7&gt;=300,"銅","")))</f>
        <v/>
      </c>
      <c r="AS7" s="84" t="e">
        <f>RANK(テーブル646474875[[#This Row],[列5]],$AP$6:$AP$62,0)</f>
        <v>#N/A</v>
      </c>
      <c r="AT7" s="9"/>
      <c r="AU7" s="94">
        <v>2</v>
      </c>
      <c r="AV7" s="95"/>
      <c r="AW7" s="95"/>
      <c r="AX7" s="95"/>
      <c r="AY7" s="95"/>
      <c r="AZ7" s="95"/>
      <c r="BA7" s="95" t="str">
        <f t="shared" ref="BA7:BA62" si="3">IF(AY7&gt;=420,"金",IF(AY7&gt;=400,"銀",IF(AY7&gt;=350,"銅","")))</f>
        <v/>
      </c>
      <c r="BB7" s="95" t="e">
        <f>RANK(テーブル646474875[[#This Row],[列5]],$AP$6:$AP$62,0)</f>
        <v>#N/A</v>
      </c>
      <c r="BC7" s="11"/>
      <c r="BD7" s="11"/>
      <c r="BE7" s="11"/>
    </row>
    <row r="8" spans="1:57" ht="23.25" customHeight="1" x14ac:dyDescent="0.15">
      <c r="A8" s="21"/>
      <c r="B8" s="35">
        <v>3</v>
      </c>
      <c r="C8" s="35"/>
      <c r="D8" s="35"/>
      <c r="E8" s="35"/>
      <c r="F8" s="182"/>
      <c r="G8" s="35"/>
      <c r="H8" s="35" t="str">
        <f t="shared" ref="H8:H62" si="4">IF(F8&gt;=240,"金",IF(F8&gt;=200,"銀",IF(F8&gt;=160,"銅","")))</f>
        <v/>
      </c>
      <c r="I8" s="35" t="e">
        <f ca="1">RANK(テーブル571[[#This Row],[列5]],$F$6:$F$62,0)</f>
        <v>#N/A</v>
      </c>
      <c r="J8" s="9"/>
      <c r="K8" s="47">
        <v>3</v>
      </c>
      <c r="L8" s="48"/>
      <c r="M8" s="48"/>
      <c r="N8" s="48"/>
      <c r="O8" s="48"/>
      <c r="P8" s="48"/>
      <c r="Q8" s="49" t="str">
        <f>IF(テーブル672[[#This Row],[列5]]&gt;=250,"金",IF(テーブル672[[#This Row],[列5]]&gt;=200,"銀",IF(テーブル672[[#This Row],[列5]]&gt;=100,"銅","")))</f>
        <v/>
      </c>
      <c r="R8" s="48" t="e">
        <f>RANK(テーブル672[[#This Row],[列5]],$O$6:$O$62,0)</f>
        <v>#N/A</v>
      </c>
      <c r="S8" s="9"/>
      <c r="T8" s="60">
        <v>3</v>
      </c>
      <c r="U8" s="61"/>
      <c r="V8" s="61"/>
      <c r="W8" s="61"/>
      <c r="X8" s="61"/>
      <c r="Y8" s="61"/>
      <c r="Z8" s="62" t="str">
        <f t="shared" si="0"/>
        <v/>
      </c>
      <c r="AA8" s="61" t="e">
        <f>RANK(テーブル64673[[#This Row],[列5]],$X$6:$X$62,0)</f>
        <v>#N/A</v>
      </c>
      <c r="AB8" s="9"/>
      <c r="AC8" s="72">
        <v>3</v>
      </c>
      <c r="AD8" s="73"/>
      <c r="AE8" s="73"/>
      <c r="AF8" s="73"/>
      <c r="AG8" s="73"/>
      <c r="AH8" s="73"/>
      <c r="AI8" s="73" t="str">
        <f t="shared" si="1"/>
        <v/>
      </c>
      <c r="AJ8" s="73" t="e">
        <f>RANK(テーブル6464774[[#This Row],[列5]],$AG$6:$AG$62,0)</f>
        <v>#N/A</v>
      </c>
      <c r="AK8" s="9"/>
      <c r="AL8" s="83">
        <v>3</v>
      </c>
      <c r="AM8" s="84"/>
      <c r="AN8" s="84"/>
      <c r="AO8" s="84"/>
      <c r="AP8" s="84"/>
      <c r="AQ8" s="84"/>
      <c r="AR8" s="84" t="str">
        <f t="shared" si="2"/>
        <v/>
      </c>
      <c r="AS8" s="84" t="e">
        <f>RANK(テーブル646474875[[#This Row],[列5]],$AP$6:$AP$62,0)</f>
        <v>#N/A</v>
      </c>
      <c r="AT8" s="9"/>
      <c r="AU8" s="94">
        <v>3</v>
      </c>
      <c r="AV8" s="95"/>
      <c r="AW8" s="95"/>
      <c r="AX8" s="95"/>
      <c r="AY8" s="95"/>
      <c r="AZ8" s="95"/>
      <c r="BA8" s="95" t="str">
        <f t="shared" si="3"/>
        <v/>
      </c>
      <c r="BB8" s="95" t="e">
        <f>RANK(テーブル646474875[[#This Row],[列5]],$AP$6:$AP$62,0)</f>
        <v>#N/A</v>
      </c>
      <c r="BC8" s="11"/>
      <c r="BD8" s="11"/>
      <c r="BE8" s="11"/>
    </row>
    <row r="9" spans="1:57" ht="22.5" customHeight="1" x14ac:dyDescent="0.15">
      <c r="A9" s="21"/>
      <c r="B9" s="35">
        <v>4</v>
      </c>
      <c r="C9" s="35"/>
      <c r="D9" s="35"/>
      <c r="E9" s="35"/>
      <c r="F9" s="182"/>
      <c r="G9" s="35"/>
      <c r="H9" s="35" t="str">
        <f t="shared" si="4"/>
        <v/>
      </c>
      <c r="I9" s="35" t="e">
        <f ca="1">RANK(テーブル571[[#This Row],[列5]],$F$6:$F$62,0)</f>
        <v>#N/A</v>
      </c>
      <c r="J9" s="9"/>
      <c r="K9" s="47">
        <v>4</v>
      </c>
      <c r="L9" s="48"/>
      <c r="M9" s="48"/>
      <c r="N9" s="48"/>
      <c r="O9" s="48"/>
      <c r="P9" s="48"/>
      <c r="Q9" s="49" t="str">
        <f>IF(テーブル672[[#This Row],[列5]]&gt;=250,"金",IF(テーブル672[[#This Row],[列5]]&gt;=200,"銀",IF(テーブル672[[#This Row],[列5]]&gt;=100,"銅","")))</f>
        <v/>
      </c>
      <c r="R9" s="48" t="e">
        <f>RANK(テーブル672[[#This Row],[列5]],$O$6:$O$62,0)</f>
        <v>#N/A</v>
      </c>
      <c r="S9" s="9"/>
      <c r="T9" s="60">
        <v>4</v>
      </c>
      <c r="U9" s="61"/>
      <c r="V9" s="61"/>
      <c r="W9" s="61"/>
      <c r="X9" s="61"/>
      <c r="Y9" s="61"/>
      <c r="Z9" s="62" t="str">
        <f t="shared" si="0"/>
        <v/>
      </c>
      <c r="AA9" s="61" t="e">
        <f>RANK(テーブル64673[[#This Row],[列5]],$X$6:$X$62,0)</f>
        <v>#N/A</v>
      </c>
      <c r="AB9" s="9"/>
      <c r="AC9" s="72">
        <v>4</v>
      </c>
      <c r="AD9" s="73"/>
      <c r="AE9" s="73"/>
      <c r="AF9" s="73"/>
      <c r="AG9" s="73"/>
      <c r="AH9" s="73"/>
      <c r="AI9" s="73" t="str">
        <f t="shared" si="1"/>
        <v/>
      </c>
      <c r="AJ9" s="73" t="e">
        <f>RANK(テーブル6464774[[#This Row],[列5]],$AG$6:$AG$62,0)</f>
        <v>#N/A</v>
      </c>
      <c r="AK9" s="9"/>
      <c r="AL9" s="83">
        <v>4</v>
      </c>
      <c r="AM9" s="84"/>
      <c r="AN9" s="84"/>
      <c r="AO9" s="84"/>
      <c r="AP9" s="84"/>
      <c r="AQ9" s="84"/>
      <c r="AR9" s="84" t="str">
        <f t="shared" si="2"/>
        <v/>
      </c>
      <c r="AS9" s="84" t="e">
        <f>RANK(テーブル646474875[[#This Row],[列5]],$AP$6:$AP$62,0)</f>
        <v>#N/A</v>
      </c>
      <c r="AT9" s="9"/>
      <c r="AU9" s="94">
        <v>4</v>
      </c>
      <c r="AV9" s="95"/>
      <c r="AW9" s="95"/>
      <c r="AX9" s="95"/>
      <c r="AY9" s="95"/>
      <c r="AZ9" s="95"/>
      <c r="BA9" s="95" t="str">
        <f t="shared" si="3"/>
        <v/>
      </c>
      <c r="BB9" s="95" t="e">
        <f>RANK(テーブル646474875[[#This Row],[列5]],$AP$6:$AP$62,0)</f>
        <v>#N/A</v>
      </c>
      <c r="BC9" s="11"/>
      <c r="BD9" s="11"/>
      <c r="BE9" s="11"/>
    </row>
    <row r="10" spans="1:57" ht="22.5" customHeight="1" x14ac:dyDescent="0.15">
      <c r="A10" s="21"/>
      <c r="B10" s="35">
        <v>5</v>
      </c>
      <c r="C10" s="35"/>
      <c r="D10" s="35"/>
      <c r="E10" s="35"/>
      <c r="F10" s="182"/>
      <c r="G10" s="35"/>
      <c r="H10" s="35" t="str">
        <f t="shared" si="4"/>
        <v/>
      </c>
      <c r="I10" s="35" t="e">
        <f ca="1">RANK(テーブル571[[#This Row],[列5]],$F$6:$F$62,0)</f>
        <v>#N/A</v>
      </c>
      <c r="J10" s="9"/>
      <c r="K10" s="47">
        <v>5</v>
      </c>
      <c r="L10" s="48"/>
      <c r="M10" s="48"/>
      <c r="N10" s="48"/>
      <c r="O10" s="48"/>
      <c r="P10" s="48"/>
      <c r="Q10" s="49" t="str">
        <f>IF(テーブル672[[#This Row],[列5]]&gt;=250,"金",IF(テーブル672[[#This Row],[列5]]&gt;=200,"銀",IF(テーブル672[[#This Row],[列5]]&gt;=100,"銅","")))</f>
        <v/>
      </c>
      <c r="R10" s="48" t="e">
        <f>RANK(テーブル672[[#This Row],[列5]],$O$6:$O$62,0)</f>
        <v>#N/A</v>
      </c>
      <c r="S10" s="9"/>
      <c r="T10" s="60">
        <v>5</v>
      </c>
      <c r="U10" s="61"/>
      <c r="V10" s="61"/>
      <c r="W10" s="61"/>
      <c r="X10" s="61"/>
      <c r="Y10" s="61"/>
      <c r="Z10" s="62" t="str">
        <f t="shared" si="0"/>
        <v/>
      </c>
      <c r="AA10" s="61" t="e">
        <f>RANK(テーブル64673[[#This Row],[列5]],$X$6:$X$62,0)</f>
        <v>#N/A</v>
      </c>
      <c r="AB10" s="9"/>
      <c r="AC10" s="72">
        <v>5</v>
      </c>
      <c r="AD10" s="73"/>
      <c r="AE10" s="73"/>
      <c r="AF10" s="73"/>
      <c r="AG10" s="73"/>
      <c r="AH10" s="73"/>
      <c r="AI10" s="73" t="str">
        <f t="shared" si="1"/>
        <v/>
      </c>
      <c r="AJ10" s="73" t="e">
        <f>RANK(テーブル6464774[[#This Row],[列5]],$AG$6:$AG$62,0)</f>
        <v>#N/A</v>
      </c>
      <c r="AK10" s="9"/>
      <c r="AL10" s="83">
        <v>5</v>
      </c>
      <c r="AM10" s="84"/>
      <c r="AN10" s="84"/>
      <c r="AO10" s="84"/>
      <c r="AP10" s="84"/>
      <c r="AQ10" s="84"/>
      <c r="AR10" s="84" t="str">
        <f t="shared" si="2"/>
        <v/>
      </c>
      <c r="AS10" s="84" t="e">
        <f>RANK(テーブル646474875[[#This Row],[列5]],$AP$6:$AP$62,0)</f>
        <v>#N/A</v>
      </c>
      <c r="AT10" s="9"/>
      <c r="AU10" s="94">
        <v>5</v>
      </c>
      <c r="AV10" s="95"/>
      <c r="AW10" s="95"/>
      <c r="AX10" s="95"/>
      <c r="AY10" s="95"/>
      <c r="AZ10" s="95"/>
      <c r="BA10" s="95" t="str">
        <f t="shared" si="3"/>
        <v/>
      </c>
      <c r="BB10" s="95" t="e">
        <f>RANK(テーブル646474875[[#This Row],[列5]],$AP$6:$AP$62,0)</f>
        <v>#N/A</v>
      </c>
      <c r="BC10" s="11"/>
      <c r="BD10" s="11"/>
      <c r="BE10" s="11"/>
    </row>
    <row r="11" spans="1:57" ht="22.5" customHeight="1" x14ac:dyDescent="0.15">
      <c r="A11" s="11"/>
      <c r="B11" s="35">
        <v>6</v>
      </c>
      <c r="C11" s="35"/>
      <c r="D11" s="35"/>
      <c r="E11" s="35"/>
      <c r="F11" s="183"/>
      <c r="G11" s="37"/>
      <c r="H11" s="35" t="str">
        <f t="shared" si="4"/>
        <v/>
      </c>
      <c r="I11" s="35" t="e">
        <f ca="1">RANK(テーブル571[[#This Row],[列5]],$F$6:$F$62,0)</f>
        <v>#N/A</v>
      </c>
      <c r="J11" s="9"/>
      <c r="K11" s="47">
        <v>6</v>
      </c>
      <c r="L11" s="48"/>
      <c r="M11" s="48"/>
      <c r="N11" s="48"/>
      <c r="O11" s="48"/>
      <c r="P11" s="48"/>
      <c r="Q11" s="49" t="str">
        <f>IF(テーブル672[[#This Row],[列5]]&gt;=250,"金",IF(テーブル672[[#This Row],[列5]]&gt;=200,"銀",IF(テーブル672[[#This Row],[列5]]&gt;=100,"銅","")))</f>
        <v/>
      </c>
      <c r="R11" s="48" t="e">
        <f>RANK(テーブル672[[#This Row],[列5]],$O$6:$O$62,0)</f>
        <v>#N/A</v>
      </c>
      <c r="S11" s="9"/>
      <c r="T11" s="60">
        <v>6</v>
      </c>
      <c r="U11" s="61"/>
      <c r="V11" s="61"/>
      <c r="W11" s="61"/>
      <c r="X11" s="61"/>
      <c r="Y11" s="61"/>
      <c r="Z11" s="62" t="str">
        <f>IF(X11&gt;=300,"金",IF(X11&gt;=250,"銀",IF(X11&gt;=200,"銅","")))</f>
        <v/>
      </c>
      <c r="AA11" s="61" t="e">
        <f>RANK(テーブル64673[[#This Row],[列5]],$X$6:$X$62,0)</f>
        <v>#N/A</v>
      </c>
      <c r="AB11" s="9"/>
      <c r="AC11" s="72">
        <v>6</v>
      </c>
      <c r="AD11" s="73"/>
      <c r="AE11" s="73"/>
      <c r="AF11" s="73"/>
      <c r="AG11" s="73"/>
      <c r="AH11" s="73"/>
      <c r="AI11" s="73" t="str">
        <f t="shared" si="1"/>
        <v/>
      </c>
      <c r="AJ11" s="73" t="e">
        <f>RANK(テーブル6464774[[#This Row],[列5]],$AG$6:$AG$62,0)</f>
        <v>#N/A</v>
      </c>
      <c r="AK11" s="9"/>
      <c r="AL11" s="83">
        <v>6</v>
      </c>
      <c r="AM11" s="84"/>
      <c r="AN11" s="84"/>
      <c r="AO11" s="84"/>
      <c r="AP11" s="84"/>
      <c r="AQ11" s="84"/>
      <c r="AR11" s="84" t="str">
        <f t="shared" si="2"/>
        <v/>
      </c>
      <c r="AS11" s="84" t="e">
        <f>RANK(テーブル646474875[[#This Row],[列5]],$AP$6:$AP$62,0)</f>
        <v>#N/A</v>
      </c>
      <c r="AT11" s="9"/>
      <c r="AU11" s="94">
        <v>6</v>
      </c>
      <c r="AV11" s="95"/>
      <c r="AW11" s="95"/>
      <c r="AX11" s="95"/>
      <c r="AY11" s="95"/>
      <c r="AZ11" s="95"/>
      <c r="BA11" s="95" t="str">
        <f t="shared" si="3"/>
        <v/>
      </c>
      <c r="BB11" s="95" t="e">
        <f>RANK(テーブル646474875[[#This Row],[列5]],$AP$6:$AP$62,0)</f>
        <v>#N/A</v>
      </c>
      <c r="BC11" s="11"/>
      <c r="BD11" s="11"/>
      <c r="BE11" s="11"/>
    </row>
    <row r="12" spans="1:57" ht="22.5" customHeight="1" x14ac:dyDescent="0.15">
      <c r="A12" s="21"/>
      <c r="B12" s="35">
        <v>7</v>
      </c>
      <c r="C12" s="35"/>
      <c r="D12" s="35"/>
      <c r="E12" s="35"/>
      <c r="F12" s="182"/>
      <c r="G12" s="35"/>
      <c r="H12" s="35" t="str">
        <f t="shared" si="4"/>
        <v/>
      </c>
      <c r="I12" s="35" t="e">
        <f ca="1">RANK(テーブル571[[#This Row],[列5]],$F$6:$F$62,0)</f>
        <v>#N/A</v>
      </c>
      <c r="J12" s="9"/>
      <c r="K12" s="47">
        <v>7</v>
      </c>
      <c r="L12" s="48"/>
      <c r="M12" s="48"/>
      <c r="N12" s="48"/>
      <c r="O12" s="48"/>
      <c r="P12" s="48"/>
      <c r="Q12" s="49" t="str">
        <f>IF(テーブル672[[#This Row],[列5]]&gt;=250,"金",IF(テーブル672[[#This Row],[列5]]&gt;=200,"銀",IF(テーブル672[[#This Row],[列5]]&gt;=100,"銅","")))</f>
        <v/>
      </c>
      <c r="R12" s="48" t="e">
        <f>RANK(テーブル672[[#This Row],[列5]],$O$6:$O$62,0)</f>
        <v>#N/A</v>
      </c>
      <c r="S12" s="9"/>
      <c r="T12" s="60">
        <v>7</v>
      </c>
      <c r="U12" s="61"/>
      <c r="V12" s="61"/>
      <c r="W12" s="61"/>
      <c r="X12" s="61"/>
      <c r="Y12" s="61"/>
      <c r="Z12" s="62" t="str">
        <f>IF(X12&gt;=300,"金",IF(X12&gt;=250,"銀",IF(X12&gt;=200,"銅","")))</f>
        <v/>
      </c>
      <c r="AA12" s="61" t="e">
        <f>RANK(テーブル64673[[#This Row],[列5]],$X$6:$X$62,0)</f>
        <v>#N/A</v>
      </c>
      <c r="AB12" s="9"/>
      <c r="AC12" s="72">
        <v>7</v>
      </c>
      <c r="AD12" s="73"/>
      <c r="AE12" s="73"/>
      <c r="AF12" s="73"/>
      <c r="AG12" s="73"/>
      <c r="AH12" s="73"/>
      <c r="AI12" s="73" t="str">
        <f t="shared" si="1"/>
        <v/>
      </c>
      <c r="AJ12" s="73" t="e">
        <f>RANK(テーブル6464774[[#This Row],[列5]],$AG$6:$AG$62,0)</f>
        <v>#N/A</v>
      </c>
      <c r="AK12" s="9"/>
      <c r="AL12" s="83">
        <v>7</v>
      </c>
      <c r="AM12" s="84"/>
      <c r="AN12" s="84"/>
      <c r="AO12" s="84"/>
      <c r="AP12" s="84"/>
      <c r="AQ12" s="84"/>
      <c r="AR12" s="84" t="str">
        <f t="shared" si="2"/>
        <v/>
      </c>
      <c r="AS12" s="84" t="e">
        <f>RANK(テーブル646474875[[#This Row],[列5]],$AP$6:$AP$62,0)</f>
        <v>#N/A</v>
      </c>
      <c r="AT12" s="9"/>
      <c r="AU12" s="94">
        <v>7</v>
      </c>
      <c r="AV12" s="95"/>
      <c r="AW12" s="95"/>
      <c r="AX12" s="95"/>
      <c r="AY12" s="95"/>
      <c r="AZ12" s="95"/>
      <c r="BA12" s="95" t="str">
        <f t="shared" si="3"/>
        <v/>
      </c>
      <c r="BB12" s="95" t="e">
        <f>RANK(テーブル646474875[[#This Row],[列5]],$AP$6:$AP$62,0)</f>
        <v>#N/A</v>
      </c>
      <c r="BC12" s="11"/>
      <c r="BD12" s="11"/>
      <c r="BE12" s="11"/>
    </row>
    <row r="13" spans="1:57" ht="22.5" customHeight="1" x14ac:dyDescent="0.15">
      <c r="A13" s="21"/>
      <c r="B13" s="35">
        <v>8</v>
      </c>
      <c r="C13" s="35"/>
      <c r="D13" s="35"/>
      <c r="E13" s="35"/>
      <c r="F13" s="182"/>
      <c r="G13" s="35"/>
      <c r="H13" s="35" t="str">
        <f t="shared" si="4"/>
        <v/>
      </c>
      <c r="I13" s="35" t="e">
        <f ca="1">RANK(テーブル571[[#This Row],[列5]],$F$6:$F$62,0)</f>
        <v>#N/A</v>
      </c>
      <c r="J13" s="9"/>
      <c r="K13" s="47">
        <v>8</v>
      </c>
      <c r="L13" s="48"/>
      <c r="M13" s="48"/>
      <c r="N13" s="48"/>
      <c r="O13" s="48"/>
      <c r="P13" s="48"/>
      <c r="Q13" s="49" t="str">
        <f>IF(テーブル672[[#This Row],[列5]]&gt;=250,"金",IF(テーブル672[[#This Row],[列5]]&gt;=200,"銀",IF(テーブル672[[#This Row],[列5]]&gt;=100,"銅","")))</f>
        <v/>
      </c>
      <c r="R13" s="48" t="e">
        <f>RANK(テーブル672[[#This Row],[列5]],$O$6:$O$62,0)</f>
        <v>#N/A</v>
      </c>
      <c r="S13" s="9"/>
      <c r="T13" s="60">
        <v>8</v>
      </c>
      <c r="U13" s="61"/>
      <c r="V13" s="61"/>
      <c r="W13" s="61"/>
      <c r="X13" s="61"/>
      <c r="Y13" s="61"/>
      <c r="Z13" s="62" t="str">
        <f t="shared" ref="Z13:Z62" si="5">IF(X13&gt;=300,"金",IF(X13&gt;=250,"銀",IF(X13&gt;=200,"銅","")))</f>
        <v/>
      </c>
      <c r="AA13" s="61" t="e">
        <f>RANK(テーブル64673[[#This Row],[列5]],$X$6:$X$62,0)</f>
        <v>#N/A</v>
      </c>
      <c r="AB13" s="9"/>
      <c r="AC13" s="72">
        <v>8</v>
      </c>
      <c r="AD13" s="73"/>
      <c r="AE13" s="73"/>
      <c r="AF13" s="73"/>
      <c r="AG13" s="73"/>
      <c r="AH13" s="73"/>
      <c r="AI13" s="73" t="str">
        <f t="shared" si="1"/>
        <v/>
      </c>
      <c r="AJ13" s="73" t="e">
        <f>RANK(テーブル6464774[[#This Row],[列5]],$AG$6:$AG$62,0)</f>
        <v>#N/A</v>
      </c>
      <c r="AK13" s="9"/>
      <c r="AL13" s="83">
        <v>8</v>
      </c>
      <c r="AM13" s="84"/>
      <c r="AN13" s="84"/>
      <c r="AO13" s="84"/>
      <c r="AP13" s="84"/>
      <c r="AQ13" s="84"/>
      <c r="AR13" s="84" t="str">
        <f t="shared" si="2"/>
        <v/>
      </c>
      <c r="AS13" s="84" t="e">
        <f>RANK(テーブル646474875[[#This Row],[列5]],$AP$6:$AP$62,0)</f>
        <v>#N/A</v>
      </c>
      <c r="AT13" s="9"/>
      <c r="AU13" s="94">
        <v>8</v>
      </c>
      <c r="AV13" s="95"/>
      <c r="AW13" s="95"/>
      <c r="AX13" s="95"/>
      <c r="AY13" s="95"/>
      <c r="AZ13" s="95"/>
      <c r="BA13" s="95" t="str">
        <f t="shared" si="3"/>
        <v/>
      </c>
      <c r="BB13" s="95" t="e">
        <f>RANK(テーブル646474875[[#This Row],[列5]],$AP$6:$AP$62,0)</f>
        <v>#N/A</v>
      </c>
      <c r="BC13" s="11"/>
      <c r="BD13" s="11"/>
      <c r="BE13" s="11"/>
    </row>
    <row r="14" spans="1:57" ht="22.5" customHeight="1" x14ac:dyDescent="0.15">
      <c r="A14" s="11"/>
      <c r="B14" s="35">
        <v>9</v>
      </c>
      <c r="C14" s="35"/>
      <c r="D14" s="35"/>
      <c r="E14" s="35"/>
      <c r="F14" s="183"/>
      <c r="G14" s="37"/>
      <c r="H14" s="35" t="str">
        <f t="shared" si="4"/>
        <v/>
      </c>
      <c r="I14" s="35" t="e">
        <f ca="1">RANK(テーブル571[[#This Row],[列5]],$F$6:$F$62,0)</f>
        <v>#N/A</v>
      </c>
      <c r="J14" s="9"/>
      <c r="K14" s="47">
        <v>9</v>
      </c>
      <c r="L14" s="48"/>
      <c r="M14" s="48"/>
      <c r="N14" s="48"/>
      <c r="O14" s="48"/>
      <c r="P14" s="48"/>
      <c r="Q14" s="49" t="str">
        <f>IF(テーブル672[[#This Row],[列5]]&gt;=250,"金",IF(テーブル672[[#This Row],[列5]]&gt;=200,"銀",IF(テーブル672[[#This Row],[列5]]&gt;=100,"銅","")))</f>
        <v/>
      </c>
      <c r="R14" s="48" t="e">
        <f>RANK(テーブル672[[#This Row],[列5]],$O$6:$O$62,0)</f>
        <v>#N/A</v>
      </c>
      <c r="S14" s="9"/>
      <c r="T14" s="60">
        <v>9</v>
      </c>
      <c r="U14" s="61"/>
      <c r="V14" s="61"/>
      <c r="W14" s="61"/>
      <c r="X14" s="61"/>
      <c r="Y14" s="61"/>
      <c r="Z14" s="62" t="str">
        <f t="shared" si="5"/>
        <v/>
      </c>
      <c r="AA14" s="61" t="e">
        <f>RANK(テーブル64673[[#This Row],[列5]],$X$6:$X$62,0)</f>
        <v>#N/A</v>
      </c>
      <c r="AB14" s="9"/>
      <c r="AC14" s="72">
        <v>9</v>
      </c>
      <c r="AD14" s="73"/>
      <c r="AE14" s="73"/>
      <c r="AF14" s="73"/>
      <c r="AG14" s="73"/>
      <c r="AH14" s="73"/>
      <c r="AI14" s="73" t="str">
        <f t="shared" si="1"/>
        <v/>
      </c>
      <c r="AJ14" s="73" t="e">
        <f>RANK(テーブル6464774[[#This Row],[列5]],$AG$6:$AG$62,0)</f>
        <v>#N/A</v>
      </c>
      <c r="AK14" s="9"/>
      <c r="AL14" s="83">
        <v>9</v>
      </c>
      <c r="AM14" s="84"/>
      <c r="AN14" s="84"/>
      <c r="AO14" s="84"/>
      <c r="AP14" s="84"/>
      <c r="AQ14" s="84"/>
      <c r="AR14" s="84" t="str">
        <f t="shared" si="2"/>
        <v/>
      </c>
      <c r="AS14" s="84" t="e">
        <f>RANK(テーブル646474875[[#This Row],[列5]],$AP$6:$AP$62,0)</f>
        <v>#N/A</v>
      </c>
      <c r="AT14" s="9"/>
      <c r="AU14" s="94">
        <v>9</v>
      </c>
      <c r="AV14" s="95"/>
      <c r="AW14" s="95"/>
      <c r="AX14" s="95"/>
      <c r="AY14" s="95"/>
      <c r="AZ14" s="95"/>
      <c r="BA14" s="95" t="str">
        <f t="shared" si="3"/>
        <v/>
      </c>
      <c r="BB14" s="95" t="e">
        <f>RANK(テーブル646474875[[#This Row],[列5]],$AP$6:$AP$62,0)</f>
        <v>#N/A</v>
      </c>
      <c r="BC14" s="11"/>
      <c r="BD14" s="11"/>
      <c r="BE14" s="11"/>
    </row>
    <row r="15" spans="1:57" ht="22.5" customHeight="1" x14ac:dyDescent="0.15">
      <c r="A15" s="21"/>
      <c r="B15" s="35">
        <v>10</v>
      </c>
      <c r="C15" s="35"/>
      <c r="D15" s="35"/>
      <c r="E15" s="35"/>
      <c r="F15" s="182"/>
      <c r="G15" s="35"/>
      <c r="H15" s="35" t="str">
        <f t="shared" si="4"/>
        <v/>
      </c>
      <c r="I15" s="35" t="e">
        <f ca="1">RANK(テーブル571[[#This Row],[列5]],$F$6:$F$62,0)</f>
        <v>#N/A</v>
      </c>
      <c r="J15" s="9"/>
      <c r="K15" s="47">
        <v>10</v>
      </c>
      <c r="L15" s="48"/>
      <c r="M15" s="48"/>
      <c r="N15" s="48"/>
      <c r="O15" s="48"/>
      <c r="P15" s="48"/>
      <c r="Q15" s="49" t="str">
        <f>IF(テーブル672[[#This Row],[列5]]&gt;=250,"金",IF(テーブル672[[#This Row],[列5]]&gt;=200,"銀",IF(テーブル672[[#This Row],[列5]]&gt;=100,"銅","")))</f>
        <v/>
      </c>
      <c r="R15" s="48" t="e">
        <f>RANK(テーブル672[[#This Row],[列5]],$O$6:$O$62,0)</f>
        <v>#N/A</v>
      </c>
      <c r="S15" s="9"/>
      <c r="T15" s="60">
        <v>10</v>
      </c>
      <c r="U15" s="61"/>
      <c r="V15" s="61"/>
      <c r="W15" s="61"/>
      <c r="X15" s="61"/>
      <c r="Y15" s="61"/>
      <c r="Z15" s="62" t="str">
        <f t="shared" si="5"/>
        <v/>
      </c>
      <c r="AA15" s="61" t="e">
        <f>RANK(テーブル64673[[#This Row],[列5]],$X$6:$X$62,0)</f>
        <v>#N/A</v>
      </c>
      <c r="AB15" s="9"/>
      <c r="AC15" s="72">
        <v>10</v>
      </c>
      <c r="AD15" s="73"/>
      <c r="AE15" s="73"/>
      <c r="AF15" s="73"/>
      <c r="AG15" s="73"/>
      <c r="AH15" s="73"/>
      <c r="AI15" s="73" t="str">
        <f t="shared" si="1"/>
        <v/>
      </c>
      <c r="AJ15" s="73" t="e">
        <f>RANK(テーブル6464774[[#This Row],[列5]],$AG$6:$AG$62,0)</f>
        <v>#N/A</v>
      </c>
      <c r="AK15" s="9"/>
      <c r="AL15" s="83">
        <v>10</v>
      </c>
      <c r="AM15" s="84"/>
      <c r="AN15" s="84"/>
      <c r="AO15" s="84"/>
      <c r="AP15" s="84"/>
      <c r="AQ15" s="84"/>
      <c r="AR15" s="84" t="str">
        <f t="shared" si="2"/>
        <v/>
      </c>
      <c r="AS15" s="84" t="e">
        <f>RANK(テーブル646474875[[#This Row],[列5]],$AP$6:$AP$62,0)</f>
        <v>#N/A</v>
      </c>
      <c r="AT15" s="9"/>
      <c r="AU15" s="94">
        <v>10</v>
      </c>
      <c r="AV15" s="95"/>
      <c r="AW15" s="95"/>
      <c r="AX15" s="95"/>
      <c r="AY15" s="95"/>
      <c r="AZ15" s="95"/>
      <c r="BA15" s="95" t="str">
        <f t="shared" si="3"/>
        <v/>
      </c>
      <c r="BB15" s="95" t="e">
        <f>RANK(テーブル646474875[[#This Row],[列5]],$AP$6:$AP$62,0)</f>
        <v>#N/A</v>
      </c>
      <c r="BC15" s="11"/>
      <c r="BD15" s="11" t="s">
        <v>18</v>
      </c>
      <c r="BE15" s="11"/>
    </row>
    <row r="16" spans="1:57" ht="22.5" customHeight="1" x14ac:dyDescent="0.15">
      <c r="A16" s="21"/>
      <c r="B16" s="35">
        <v>11</v>
      </c>
      <c r="C16" s="35"/>
      <c r="D16" s="35"/>
      <c r="E16" s="35"/>
      <c r="F16" s="182"/>
      <c r="G16" s="35"/>
      <c r="H16" s="35" t="str">
        <f t="shared" si="4"/>
        <v/>
      </c>
      <c r="I16" s="35" t="e">
        <f ca="1">RANK(テーブル571[[#This Row],[列5]],$F$6:$F$62,0)</f>
        <v>#N/A</v>
      </c>
      <c r="J16" s="9"/>
      <c r="K16" s="47">
        <v>11</v>
      </c>
      <c r="L16" s="48"/>
      <c r="M16" s="48"/>
      <c r="N16" s="48"/>
      <c r="O16" s="48"/>
      <c r="P16" s="48"/>
      <c r="Q16" s="49" t="str">
        <f>IF(テーブル672[[#This Row],[列5]]&gt;=250,"金",IF(テーブル672[[#This Row],[列5]]&gt;=200,"銀",IF(テーブル672[[#This Row],[列5]]&gt;=100,"銅","")))</f>
        <v/>
      </c>
      <c r="R16" s="48" t="e">
        <f>RANK(テーブル672[[#This Row],[列5]],$O$6:$O$62,0)</f>
        <v>#N/A</v>
      </c>
      <c r="S16" s="9"/>
      <c r="T16" s="60">
        <v>11</v>
      </c>
      <c r="U16" s="61"/>
      <c r="V16" s="61"/>
      <c r="W16" s="61"/>
      <c r="X16" s="61"/>
      <c r="Y16" s="61"/>
      <c r="Z16" s="62" t="str">
        <f t="shared" si="5"/>
        <v/>
      </c>
      <c r="AA16" s="61" t="e">
        <f>RANK(テーブル64673[[#This Row],[列5]],$X$6:$X$62,0)</f>
        <v>#N/A</v>
      </c>
      <c r="AB16" s="9"/>
      <c r="AC16" s="72">
        <v>11</v>
      </c>
      <c r="AD16" s="73"/>
      <c r="AE16" s="73"/>
      <c r="AF16" s="73"/>
      <c r="AG16" s="73"/>
      <c r="AH16" s="73"/>
      <c r="AI16" s="73" t="str">
        <f t="shared" si="1"/>
        <v/>
      </c>
      <c r="AJ16" s="73" t="e">
        <f>RANK(テーブル6464774[[#This Row],[列5]],$AG$6:$AG$62,0)</f>
        <v>#N/A</v>
      </c>
      <c r="AK16" s="9"/>
      <c r="AL16" s="83">
        <v>11</v>
      </c>
      <c r="AM16" s="84"/>
      <c r="AN16" s="84"/>
      <c r="AO16" s="84"/>
      <c r="AP16" s="84"/>
      <c r="AQ16" s="84"/>
      <c r="AR16" s="84" t="str">
        <f t="shared" si="2"/>
        <v/>
      </c>
      <c r="AS16" s="84" t="e">
        <f>RANK(テーブル646474875[[#This Row],[列5]],$AP$6:$AP$62,0)</f>
        <v>#N/A</v>
      </c>
      <c r="AT16" s="9"/>
      <c r="AU16" s="94">
        <v>11</v>
      </c>
      <c r="AV16" s="95"/>
      <c r="AW16" s="95"/>
      <c r="AX16" s="95"/>
      <c r="AY16" s="95"/>
      <c r="AZ16" s="95"/>
      <c r="BA16" s="95" t="str">
        <f t="shared" si="3"/>
        <v/>
      </c>
      <c r="BB16" s="95" t="e">
        <f>RANK(テーブル646474875[[#This Row],[列5]],$AP$6:$AP$62,0)</f>
        <v>#N/A</v>
      </c>
      <c r="BC16" s="11"/>
      <c r="BD16" s="11"/>
      <c r="BE16" s="11"/>
    </row>
    <row r="17" spans="1:57" ht="22.5" customHeight="1" x14ac:dyDescent="0.15">
      <c r="A17" s="11"/>
      <c r="B17" s="35">
        <v>12</v>
      </c>
      <c r="C17" s="35"/>
      <c r="D17" s="35"/>
      <c r="E17" s="35"/>
      <c r="F17" s="182"/>
      <c r="G17" s="35"/>
      <c r="H17" s="35" t="str">
        <f t="shared" si="4"/>
        <v/>
      </c>
      <c r="I17" s="35" t="e">
        <f ca="1">RANK(テーブル571[[#This Row],[列5]],$F$6:$F$62,0)</f>
        <v>#N/A</v>
      </c>
      <c r="J17" s="9"/>
      <c r="K17" s="47">
        <v>12</v>
      </c>
      <c r="L17" s="48"/>
      <c r="M17" s="48"/>
      <c r="N17" s="48"/>
      <c r="O17" s="48"/>
      <c r="P17" s="48"/>
      <c r="Q17" s="49" t="str">
        <f>IF(テーブル672[[#This Row],[列5]]&gt;=250,"金",IF(テーブル672[[#This Row],[列5]]&gt;=200,"銀",IF(テーブル672[[#This Row],[列5]]&gt;=100,"銅","")))</f>
        <v/>
      </c>
      <c r="R17" s="48" t="e">
        <f>RANK(テーブル672[[#This Row],[列5]],$O$6:$O$62,0)</f>
        <v>#N/A</v>
      </c>
      <c r="S17" s="9"/>
      <c r="T17" s="60">
        <v>12</v>
      </c>
      <c r="U17" s="61"/>
      <c r="V17" s="61"/>
      <c r="W17" s="61"/>
      <c r="X17" s="61"/>
      <c r="Y17" s="61"/>
      <c r="Z17" s="62" t="str">
        <f t="shared" si="5"/>
        <v/>
      </c>
      <c r="AA17" s="61" t="e">
        <f>RANK(テーブル64673[[#This Row],[列5]],$X$6:$X$62,0)</f>
        <v>#N/A</v>
      </c>
      <c r="AB17" s="9"/>
      <c r="AC17" s="72">
        <v>12</v>
      </c>
      <c r="AD17" s="73"/>
      <c r="AE17" s="73"/>
      <c r="AF17" s="73"/>
      <c r="AG17" s="73"/>
      <c r="AH17" s="73"/>
      <c r="AI17" s="73" t="str">
        <f t="shared" si="1"/>
        <v/>
      </c>
      <c r="AJ17" s="73" t="e">
        <f>RANK(テーブル6464774[[#This Row],[列5]],$AG$6:$AG$62,0)</f>
        <v>#N/A</v>
      </c>
      <c r="AK17" s="9"/>
      <c r="AL17" s="83">
        <v>12</v>
      </c>
      <c r="AM17" s="84"/>
      <c r="AN17" s="84"/>
      <c r="AO17" s="84"/>
      <c r="AP17" s="84"/>
      <c r="AQ17" s="84"/>
      <c r="AR17" s="84" t="str">
        <f t="shared" si="2"/>
        <v/>
      </c>
      <c r="AS17" s="84" t="e">
        <f>RANK(テーブル646474875[[#This Row],[列5]],$AP$6:$AP$62,0)</f>
        <v>#N/A</v>
      </c>
      <c r="AT17" s="9"/>
      <c r="AU17" s="94">
        <v>12</v>
      </c>
      <c r="AV17" s="95"/>
      <c r="AW17" s="95"/>
      <c r="AX17" s="95"/>
      <c r="AY17" s="95"/>
      <c r="AZ17" s="95"/>
      <c r="BA17" s="95" t="str">
        <f t="shared" si="3"/>
        <v/>
      </c>
      <c r="BB17" s="95" t="e">
        <f>RANK(テーブル646474875[[#This Row],[列5]],$AP$6:$AP$62,0)</f>
        <v>#N/A</v>
      </c>
      <c r="BC17" s="11"/>
      <c r="BD17" s="11"/>
      <c r="BE17" s="11"/>
    </row>
    <row r="18" spans="1:57" ht="22.5" customHeight="1" x14ac:dyDescent="0.15">
      <c r="A18" s="22"/>
      <c r="B18" s="35">
        <v>13</v>
      </c>
      <c r="C18" s="35"/>
      <c r="D18" s="35"/>
      <c r="E18" s="35"/>
      <c r="F18" s="182"/>
      <c r="G18" s="35"/>
      <c r="H18" s="35" t="str">
        <f t="shared" si="4"/>
        <v/>
      </c>
      <c r="I18" s="35" t="e">
        <f ca="1">RANK(テーブル571[[#This Row],[列5]],$F$6:$F$62,0)</f>
        <v>#N/A</v>
      </c>
      <c r="J18" s="9"/>
      <c r="K18" s="47">
        <v>13</v>
      </c>
      <c r="L18" s="48"/>
      <c r="M18" s="48"/>
      <c r="N18" s="48"/>
      <c r="O18" s="48"/>
      <c r="P18" s="48"/>
      <c r="Q18" s="49" t="str">
        <f>IF(テーブル672[[#This Row],[列5]]&gt;=250,"金",IF(テーブル672[[#This Row],[列5]]&gt;=200,"銀",IF(テーブル672[[#This Row],[列5]]&gt;=100,"銅","")))</f>
        <v/>
      </c>
      <c r="R18" s="48" t="e">
        <f>RANK(テーブル672[[#This Row],[列5]],$O$6:$O$62,0)</f>
        <v>#N/A</v>
      </c>
      <c r="S18" s="9"/>
      <c r="T18" s="60">
        <v>13</v>
      </c>
      <c r="U18" s="61"/>
      <c r="V18" s="61"/>
      <c r="W18" s="61"/>
      <c r="X18" s="61"/>
      <c r="Y18" s="61"/>
      <c r="Z18" s="62" t="str">
        <f t="shared" si="5"/>
        <v/>
      </c>
      <c r="AA18" s="61" t="e">
        <f>RANK(テーブル64673[[#This Row],[列5]],$X$6:$X$62,0)</f>
        <v>#N/A</v>
      </c>
      <c r="AB18" s="9"/>
      <c r="AC18" s="72">
        <v>13</v>
      </c>
      <c r="AD18" s="73"/>
      <c r="AE18" s="73"/>
      <c r="AF18" s="73"/>
      <c r="AG18" s="73"/>
      <c r="AH18" s="73"/>
      <c r="AI18" s="73" t="str">
        <f t="shared" si="1"/>
        <v/>
      </c>
      <c r="AJ18" s="73" t="e">
        <f>RANK(テーブル6464774[[#This Row],[列5]],$AG$6:$AG$62,0)</f>
        <v>#N/A</v>
      </c>
      <c r="AK18" s="9"/>
      <c r="AL18" s="83">
        <v>13</v>
      </c>
      <c r="AM18" s="84"/>
      <c r="AN18" s="84"/>
      <c r="AO18" s="84"/>
      <c r="AP18" s="84"/>
      <c r="AQ18" s="84"/>
      <c r="AR18" s="84" t="str">
        <f t="shared" si="2"/>
        <v/>
      </c>
      <c r="AS18" s="84" t="e">
        <f>RANK(テーブル646474875[[#This Row],[列5]],$AP$6:$AP$62,0)</f>
        <v>#N/A</v>
      </c>
      <c r="AT18" s="9"/>
      <c r="AU18" s="94">
        <v>13</v>
      </c>
      <c r="AV18" s="95"/>
      <c r="AW18" s="95"/>
      <c r="AX18" s="95"/>
      <c r="AY18" s="95"/>
      <c r="AZ18" s="95"/>
      <c r="BA18" s="95" t="str">
        <f t="shared" si="3"/>
        <v/>
      </c>
      <c r="BB18" s="95" t="e">
        <f>RANK(テーブル646474875[[#This Row],[列5]],$AP$6:$AP$62,0)</f>
        <v>#N/A</v>
      </c>
      <c r="BC18" s="11"/>
      <c r="BD18" s="11"/>
      <c r="BE18" s="11"/>
    </row>
    <row r="19" spans="1:57" ht="22.5" customHeight="1" x14ac:dyDescent="0.15">
      <c r="A19" s="22"/>
      <c r="B19" s="35">
        <v>13</v>
      </c>
      <c r="C19" s="35"/>
      <c r="D19" s="35"/>
      <c r="E19" s="35"/>
      <c r="F19" s="183"/>
      <c r="G19" s="37"/>
      <c r="H19" s="35" t="str">
        <f t="shared" si="4"/>
        <v/>
      </c>
      <c r="I19" s="35" t="e">
        <f ca="1">RANK(テーブル571[[#This Row],[列5]],$F$6:$F$62,0)</f>
        <v>#N/A</v>
      </c>
      <c r="J19" s="9"/>
      <c r="K19" s="47">
        <v>14</v>
      </c>
      <c r="L19" s="48"/>
      <c r="M19" s="48"/>
      <c r="N19" s="48"/>
      <c r="O19" s="48"/>
      <c r="P19" s="48"/>
      <c r="Q19" s="49" t="str">
        <f>IF(テーブル672[[#This Row],[列5]]&gt;=250,"金",IF(テーブル672[[#This Row],[列5]]&gt;=200,"銀",IF(テーブル672[[#This Row],[列5]]&gt;=100,"銅","")))</f>
        <v/>
      </c>
      <c r="R19" s="48" t="e">
        <f>RANK(テーブル672[[#This Row],[列5]],$O$6:$O$62,0)</f>
        <v>#N/A</v>
      </c>
      <c r="S19" s="9"/>
      <c r="T19" s="60">
        <v>14</v>
      </c>
      <c r="U19" s="61"/>
      <c r="V19" s="61"/>
      <c r="W19" s="61"/>
      <c r="X19" s="61"/>
      <c r="Y19" s="61"/>
      <c r="Z19" s="62" t="str">
        <f t="shared" si="5"/>
        <v/>
      </c>
      <c r="AA19" s="61" t="e">
        <f>RANK(テーブル64673[[#This Row],[列5]],$X$6:$X$62,0)</f>
        <v>#N/A</v>
      </c>
      <c r="AB19" s="9"/>
      <c r="AC19" s="72">
        <v>14</v>
      </c>
      <c r="AD19" s="73"/>
      <c r="AE19" s="73"/>
      <c r="AF19" s="73"/>
      <c r="AG19" s="73"/>
      <c r="AH19" s="73"/>
      <c r="AI19" s="73" t="str">
        <f t="shared" si="1"/>
        <v/>
      </c>
      <c r="AJ19" s="73" t="e">
        <f>RANK(テーブル6464774[[#This Row],[列5]],$AG$6:$AG$62,0)</f>
        <v>#N/A</v>
      </c>
      <c r="AK19" s="9"/>
      <c r="AL19" s="83">
        <v>14</v>
      </c>
      <c r="AM19" s="84"/>
      <c r="AN19" s="84"/>
      <c r="AO19" s="84"/>
      <c r="AP19" s="84"/>
      <c r="AQ19" s="84"/>
      <c r="AR19" s="84" t="str">
        <f t="shared" si="2"/>
        <v/>
      </c>
      <c r="AS19" s="84" t="e">
        <f>RANK(テーブル646474875[[#This Row],[列5]],$AP$6:$AP$62,0)</f>
        <v>#N/A</v>
      </c>
      <c r="AT19" s="9"/>
      <c r="AU19" s="94">
        <v>14</v>
      </c>
      <c r="AV19" s="95"/>
      <c r="AW19" s="95"/>
      <c r="AX19" s="95"/>
      <c r="AY19" s="95"/>
      <c r="AZ19" s="95"/>
      <c r="BA19" s="95" t="str">
        <f t="shared" si="3"/>
        <v/>
      </c>
      <c r="BB19" s="95" t="e">
        <f>RANK(テーブル646474875[[#This Row],[列5]],$AP$6:$AP$62,0)</f>
        <v>#N/A</v>
      </c>
      <c r="BC19" s="11"/>
      <c r="BD19" s="11"/>
      <c r="BE19" s="11"/>
    </row>
    <row r="20" spans="1:57" ht="22.5" customHeight="1" x14ac:dyDescent="0.15">
      <c r="A20" s="22"/>
      <c r="B20" s="35">
        <v>15</v>
      </c>
      <c r="C20" s="35"/>
      <c r="D20" s="35"/>
      <c r="E20" s="35"/>
      <c r="F20" s="182"/>
      <c r="G20" s="35"/>
      <c r="H20" s="35" t="str">
        <f t="shared" si="4"/>
        <v/>
      </c>
      <c r="I20" s="35" t="e">
        <f ca="1">RANK(テーブル571[[#This Row],[列5]],$F$6:$F$62,0)</f>
        <v>#N/A</v>
      </c>
      <c r="J20" s="9"/>
      <c r="K20" s="47">
        <v>14</v>
      </c>
      <c r="L20" s="48"/>
      <c r="M20" s="48"/>
      <c r="N20" s="48"/>
      <c r="O20" s="48"/>
      <c r="P20" s="48"/>
      <c r="Q20" s="49" t="str">
        <f>IF(テーブル672[[#This Row],[列5]]&gt;=250,"金",IF(テーブル672[[#This Row],[列5]]&gt;=200,"銀",IF(テーブル672[[#This Row],[列5]]&gt;=100,"銅","")))</f>
        <v/>
      </c>
      <c r="R20" s="48" t="e">
        <f>RANK(テーブル672[[#This Row],[列5]],$O$6:$O$62,0)</f>
        <v>#N/A</v>
      </c>
      <c r="S20" s="9"/>
      <c r="T20" s="60">
        <v>14</v>
      </c>
      <c r="U20" s="61"/>
      <c r="V20" s="61"/>
      <c r="W20" s="61"/>
      <c r="X20" s="61"/>
      <c r="Y20" s="61"/>
      <c r="Z20" s="62" t="str">
        <f t="shared" si="5"/>
        <v/>
      </c>
      <c r="AA20" s="61" t="e">
        <f>RANK(テーブル64673[[#This Row],[列5]],$X$6:$X$62,0)</f>
        <v>#N/A</v>
      </c>
      <c r="AB20" s="9"/>
      <c r="AC20" s="72">
        <v>14</v>
      </c>
      <c r="AD20" s="73"/>
      <c r="AE20" s="73"/>
      <c r="AF20" s="73"/>
      <c r="AG20" s="73"/>
      <c r="AH20" s="73"/>
      <c r="AI20" s="73" t="str">
        <f t="shared" si="1"/>
        <v/>
      </c>
      <c r="AJ20" s="73" t="e">
        <f>RANK(テーブル6464774[[#This Row],[列5]],$AG$6:$AG$62,0)</f>
        <v>#N/A</v>
      </c>
      <c r="AK20" s="9"/>
      <c r="AL20" s="83">
        <v>14</v>
      </c>
      <c r="AM20" s="84"/>
      <c r="AN20" s="84"/>
      <c r="AO20" s="84"/>
      <c r="AP20" s="84"/>
      <c r="AQ20" s="84"/>
      <c r="AR20" s="84" t="str">
        <f t="shared" si="2"/>
        <v/>
      </c>
      <c r="AS20" s="84" t="e">
        <f>RANK(テーブル646474875[[#This Row],[列5]],$AP$6:$AP$62,0)</f>
        <v>#N/A</v>
      </c>
      <c r="AT20" s="26"/>
      <c r="AU20" s="94">
        <v>14</v>
      </c>
      <c r="AV20" s="95"/>
      <c r="AW20" s="95"/>
      <c r="AX20" s="95"/>
      <c r="AY20" s="95"/>
      <c r="AZ20" s="95"/>
      <c r="BA20" s="95" t="str">
        <f t="shared" si="3"/>
        <v/>
      </c>
      <c r="BB20" s="95" t="e">
        <f>RANK(テーブル646474875[[#This Row],[列5]],$AP$6:$AP$62,0)</f>
        <v>#N/A</v>
      </c>
      <c r="BC20" s="11"/>
      <c r="BD20" s="11"/>
      <c r="BE20" s="11"/>
    </row>
    <row r="21" spans="1:57" ht="22.5" customHeight="1" x14ac:dyDescent="0.15">
      <c r="A21" s="22"/>
      <c r="B21" s="35">
        <v>16</v>
      </c>
      <c r="C21" s="35"/>
      <c r="D21" s="35"/>
      <c r="E21" s="35"/>
      <c r="F21" s="182"/>
      <c r="G21" s="35"/>
      <c r="H21" s="35" t="str">
        <f t="shared" si="4"/>
        <v/>
      </c>
      <c r="I21" s="35" t="e">
        <f ca="1">RANK(テーブル571[[#This Row],[列5]],$F$6:$F$62,0)</f>
        <v>#N/A</v>
      </c>
      <c r="J21" s="9"/>
      <c r="K21" s="47">
        <v>16</v>
      </c>
      <c r="L21" s="48"/>
      <c r="M21" s="48"/>
      <c r="N21" s="48"/>
      <c r="O21" s="48"/>
      <c r="P21" s="48"/>
      <c r="Q21" s="49" t="str">
        <f>IF(テーブル672[[#This Row],[列5]]&gt;=250,"金",IF(テーブル672[[#This Row],[列5]]&gt;=200,"銀",IF(テーブル672[[#This Row],[列5]]&gt;=100,"銅","")))</f>
        <v/>
      </c>
      <c r="R21" s="48" t="e">
        <f>RANK(テーブル672[[#This Row],[列5]],$O$6:$O$62,0)</f>
        <v>#N/A</v>
      </c>
      <c r="S21" s="9"/>
      <c r="T21" s="60">
        <v>16</v>
      </c>
      <c r="U21" s="61"/>
      <c r="V21" s="61"/>
      <c r="W21" s="61"/>
      <c r="X21" s="61"/>
      <c r="Y21" s="61"/>
      <c r="Z21" s="62" t="str">
        <f t="shared" si="5"/>
        <v/>
      </c>
      <c r="AA21" s="61" t="e">
        <f>RANK(テーブル64673[[#This Row],[列5]],$X$6:$X$62,0)</f>
        <v>#N/A</v>
      </c>
      <c r="AB21" s="9"/>
      <c r="AC21" s="72">
        <v>16</v>
      </c>
      <c r="AD21" s="73"/>
      <c r="AE21" s="73"/>
      <c r="AF21" s="73"/>
      <c r="AG21" s="73"/>
      <c r="AH21" s="73"/>
      <c r="AI21" s="73" t="str">
        <f t="shared" si="1"/>
        <v/>
      </c>
      <c r="AJ21" s="73" t="e">
        <f>RANK(テーブル6464774[[#This Row],[列5]],$AG$6:$AG$62,0)</f>
        <v>#N/A</v>
      </c>
      <c r="AK21" s="9"/>
      <c r="AL21" s="83">
        <v>16</v>
      </c>
      <c r="AM21" s="84"/>
      <c r="AN21" s="84"/>
      <c r="AO21" s="84"/>
      <c r="AP21" s="84"/>
      <c r="AQ21" s="84"/>
      <c r="AR21" s="84" t="str">
        <f t="shared" si="2"/>
        <v/>
      </c>
      <c r="AS21" s="84" t="e">
        <f>RANK(テーブル646474875[[#This Row],[列5]],$AP$6:$AP$62,0)</f>
        <v>#N/A</v>
      </c>
      <c r="AT21" s="9"/>
      <c r="AU21" s="94">
        <v>16</v>
      </c>
      <c r="AV21" s="95"/>
      <c r="AW21" s="95"/>
      <c r="AX21" s="95"/>
      <c r="AY21" s="95"/>
      <c r="AZ21" s="95"/>
      <c r="BA21" s="95" t="str">
        <f t="shared" si="3"/>
        <v/>
      </c>
      <c r="BB21" s="95" t="e">
        <f>RANK(テーブル646474875[[#This Row],[列5]],$AP$6:$AP$62,0)</f>
        <v>#N/A</v>
      </c>
      <c r="BC21" s="11"/>
      <c r="BD21" s="11"/>
      <c r="BE21" s="11"/>
    </row>
    <row r="22" spans="1:57" ht="22.5" customHeight="1" x14ac:dyDescent="0.15">
      <c r="A22" s="22"/>
      <c r="B22" s="35">
        <v>17</v>
      </c>
      <c r="C22" s="35"/>
      <c r="D22" s="35"/>
      <c r="E22" s="35"/>
      <c r="F22" s="182"/>
      <c r="G22" s="35"/>
      <c r="H22" s="35" t="str">
        <f t="shared" si="4"/>
        <v/>
      </c>
      <c r="I22" s="35" t="e">
        <f ca="1">RANK(テーブル571[[#This Row],[列5]],$F$6:$F$62,0)</f>
        <v>#N/A</v>
      </c>
      <c r="J22" s="9"/>
      <c r="K22" s="47">
        <v>17</v>
      </c>
      <c r="L22" s="48"/>
      <c r="M22" s="48"/>
      <c r="N22" s="48"/>
      <c r="O22" s="48"/>
      <c r="P22" s="48"/>
      <c r="Q22" s="49" t="str">
        <f>IF(テーブル672[[#This Row],[列5]]&gt;=250,"金",IF(テーブル672[[#This Row],[列5]]&gt;=200,"銀",IF(テーブル672[[#This Row],[列5]]&gt;=100,"銅","")))</f>
        <v/>
      </c>
      <c r="R22" s="48" t="e">
        <f>RANK(テーブル672[[#This Row],[列5]],$O$6:$O$62,0)</f>
        <v>#N/A</v>
      </c>
      <c r="S22" s="9"/>
      <c r="T22" s="60">
        <v>17</v>
      </c>
      <c r="U22" s="61"/>
      <c r="V22" s="61"/>
      <c r="W22" s="61"/>
      <c r="X22" s="61"/>
      <c r="Y22" s="61"/>
      <c r="Z22" s="62" t="str">
        <f t="shared" si="5"/>
        <v/>
      </c>
      <c r="AA22" s="61" t="e">
        <f>RANK(テーブル64673[[#This Row],[列5]],$X$6:$X$62,0)</f>
        <v>#N/A</v>
      </c>
      <c r="AB22" s="9"/>
      <c r="AC22" s="72">
        <v>17</v>
      </c>
      <c r="AD22" s="73"/>
      <c r="AE22" s="73"/>
      <c r="AF22" s="73"/>
      <c r="AG22" s="73"/>
      <c r="AH22" s="73"/>
      <c r="AI22" s="73" t="str">
        <f t="shared" si="1"/>
        <v/>
      </c>
      <c r="AJ22" s="73" t="e">
        <f>RANK(テーブル6464774[[#This Row],[列5]],$AG$6:$AG$62,0)</f>
        <v>#N/A</v>
      </c>
      <c r="AK22" s="9"/>
      <c r="AL22" s="83">
        <v>17</v>
      </c>
      <c r="AM22" s="84"/>
      <c r="AN22" s="84"/>
      <c r="AO22" s="84"/>
      <c r="AP22" s="84"/>
      <c r="AQ22" s="84"/>
      <c r="AR22" s="84" t="str">
        <f t="shared" si="2"/>
        <v/>
      </c>
      <c r="AS22" s="84" t="e">
        <f>RANK(テーブル646474875[[#This Row],[列5]],$AP$6:$AP$62,0)</f>
        <v>#N/A</v>
      </c>
      <c r="AT22" s="9"/>
      <c r="AU22" s="94">
        <v>17</v>
      </c>
      <c r="AV22" s="95"/>
      <c r="AW22" s="95"/>
      <c r="AX22" s="95"/>
      <c r="AY22" s="95"/>
      <c r="AZ22" s="95"/>
      <c r="BA22" s="95" t="str">
        <f t="shared" si="3"/>
        <v/>
      </c>
      <c r="BB22" s="95" t="e">
        <f>RANK(テーブル646474875[[#This Row],[列5]],$AP$6:$AP$62,0)</f>
        <v>#N/A</v>
      </c>
      <c r="BC22" s="11"/>
      <c r="BD22" s="11"/>
      <c r="BE22" s="11"/>
    </row>
    <row r="23" spans="1:57" ht="22.5" customHeight="1" x14ac:dyDescent="0.15">
      <c r="A23" s="11"/>
      <c r="B23" s="35">
        <v>18</v>
      </c>
      <c r="C23" s="35"/>
      <c r="D23" s="35"/>
      <c r="E23" s="35"/>
      <c r="F23" s="182"/>
      <c r="G23" s="35"/>
      <c r="H23" s="35" t="str">
        <f t="shared" si="4"/>
        <v/>
      </c>
      <c r="I23" s="35" t="e">
        <f ca="1">RANK(テーブル571[[#This Row],[列5]],$F$6:$F$62,0)</f>
        <v>#N/A</v>
      </c>
      <c r="J23" s="9"/>
      <c r="K23" s="47">
        <v>18</v>
      </c>
      <c r="L23" s="48"/>
      <c r="M23" s="48"/>
      <c r="N23" s="48"/>
      <c r="O23" s="48"/>
      <c r="P23" s="48"/>
      <c r="Q23" s="49" t="str">
        <f>IF(テーブル672[[#This Row],[列5]]&gt;=250,"金",IF(テーブル672[[#This Row],[列5]]&gt;=200,"銀",IF(テーブル672[[#This Row],[列5]]&gt;=100,"銅","")))</f>
        <v/>
      </c>
      <c r="R23" s="48" t="e">
        <f>RANK(テーブル672[[#This Row],[列5]],$O$6:$O$62,0)</f>
        <v>#N/A</v>
      </c>
      <c r="S23" s="9"/>
      <c r="T23" s="60">
        <v>18</v>
      </c>
      <c r="U23" s="61"/>
      <c r="V23" s="61"/>
      <c r="W23" s="61"/>
      <c r="X23" s="61"/>
      <c r="Y23" s="61"/>
      <c r="Z23" s="62" t="str">
        <f t="shared" si="5"/>
        <v/>
      </c>
      <c r="AA23" s="61" t="e">
        <f>RANK(テーブル64673[[#This Row],[列5]],$X$6:$X$62,0)</f>
        <v>#N/A</v>
      </c>
      <c r="AB23" s="9"/>
      <c r="AC23" s="72">
        <v>18</v>
      </c>
      <c r="AD23" s="73"/>
      <c r="AE23" s="73"/>
      <c r="AF23" s="73"/>
      <c r="AG23" s="73"/>
      <c r="AH23" s="73"/>
      <c r="AI23" s="73" t="str">
        <f t="shared" si="1"/>
        <v/>
      </c>
      <c r="AJ23" s="73" t="e">
        <f>RANK(テーブル6464774[[#This Row],[列5]],$AG$6:$AG$62,0)</f>
        <v>#N/A</v>
      </c>
      <c r="AK23" s="9"/>
      <c r="AL23" s="83">
        <v>18</v>
      </c>
      <c r="AM23" s="84"/>
      <c r="AN23" s="84"/>
      <c r="AO23" s="84"/>
      <c r="AP23" s="84"/>
      <c r="AQ23" s="84"/>
      <c r="AR23" s="84" t="str">
        <f t="shared" si="2"/>
        <v/>
      </c>
      <c r="AS23" s="84" t="e">
        <f>RANK(テーブル646474875[[#This Row],[列5]],$AP$6:$AP$62,0)</f>
        <v>#N/A</v>
      </c>
      <c r="AT23" s="9"/>
      <c r="AU23" s="94">
        <v>18</v>
      </c>
      <c r="AV23" s="95"/>
      <c r="AW23" s="95"/>
      <c r="AX23" s="95"/>
      <c r="AY23" s="95"/>
      <c r="AZ23" s="95"/>
      <c r="BA23" s="95" t="str">
        <f t="shared" si="3"/>
        <v/>
      </c>
      <c r="BB23" s="95" t="e">
        <f>RANK(テーブル646474875[[#This Row],[列5]],$AP$6:$AP$62,0)</f>
        <v>#N/A</v>
      </c>
      <c r="BC23" s="11"/>
      <c r="BD23" s="11"/>
      <c r="BE23" s="11"/>
    </row>
    <row r="24" spans="1:57" ht="22.5" customHeight="1" x14ac:dyDescent="0.15">
      <c r="A24" s="11"/>
      <c r="B24" s="35">
        <v>19</v>
      </c>
      <c r="C24" s="35"/>
      <c r="D24" s="35"/>
      <c r="E24" s="35"/>
      <c r="F24" s="182"/>
      <c r="G24" s="35"/>
      <c r="H24" s="35" t="str">
        <f t="shared" si="4"/>
        <v/>
      </c>
      <c r="I24" s="35" t="e">
        <f ca="1">RANK(テーブル571[[#This Row],[列5]],$F$6:$F$62,0)</f>
        <v>#N/A</v>
      </c>
      <c r="J24" s="9"/>
      <c r="K24" s="47">
        <v>19</v>
      </c>
      <c r="L24" s="48"/>
      <c r="M24" s="48"/>
      <c r="N24" s="48"/>
      <c r="O24" s="48"/>
      <c r="P24" s="48"/>
      <c r="Q24" s="49" t="str">
        <f>IF(テーブル672[[#This Row],[列5]]&gt;=250,"金",IF(テーブル672[[#This Row],[列5]]&gt;=200,"銀",IF(テーブル672[[#This Row],[列5]]&gt;=100,"銅","")))</f>
        <v/>
      </c>
      <c r="R24" s="48" t="e">
        <f>RANK(テーブル672[[#This Row],[列5]],$O$6:$O$62,0)</f>
        <v>#N/A</v>
      </c>
      <c r="S24" s="9"/>
      <c r="T24" s="60">
        <v>19</v>
      </c>
      <c r="U24" s="61"/>
      <c r="V24" s="61"/>
      <c r="W24" s="61"/>
      <c r="X24" s="61"/>
      <c r="Y24" s="61"/>
      <c r="Z24" s="62" t="str">
        <f t="shared" si="5"/>
        <v/>
      </c>
      <c r="AA24" s="61" t="e">
        <f>RANK(テーブル64673[[#This Row],[列5]],$X$6:$X$62,0)</f>
        <v>#N/A</v>
      </c>
      <c r="AB24" s="9"/>
      <c r="AC24" s="72">
        <v>19</v>
      </c>
      <c r="AD24" s="73"/>
      <c r="AE24" s="73"/>
      <c r="AF24" s="73"/>
      <c r="AG24" s="73"/>
      <c r="AH24" s="73"/>
      <c r="AI24" s="73" t="str">
        <f t="shared" si="1"/>
        <v/>
      </c>
      <c r="AJ24" s="73" t="e">
        <f>RANK(テーブル6464774[[#This Row],[列5]],$AG$6:$AG$62,0)</f>
        <v>#N/A</v>
      </c>
      <c r="AK24" s="9"/>
      <c r="AL24" s="83">
        <v>19</v>
      </c>
      <c r="AM24" s="84"/>
      <c r="AN24" s="84"/>
      <c r="AO24" s="84"/>
      <c r="AP24" s="84"/>
      <c r="AQ24" s="84"/>
      <c r="AR24" s="84" t="str">
        <f t="shared" si="2"/>
        <v/>
      </c>
      <c r="AS24" s="84" t="e">
        <f>RANK(テーブル646474875[[#This Row],[列5]],$AP$6:$AP$62,0)</f>
        <v>#N/A</v>
      </c>
      <c r="AT24" s="9"/>
      <c r="AU24" s="94">
        <v>19</v>
      </c>
      <c r="AV24" s="95"/>
      <c r="AW24" s="95"/>
      <c r="AX24" s="95"/>
      <c r="AY24" s="95"/>
      <c r="AZ24" s="95"/>
      <c r="BA24" s="95" t="str">
        <f t="shared" si="3"/>
        <v/>
      </c>
      <c r="BB24" s="95" t="e">
        <f>RANK(テーブル646474875[[#This Row],[列5]],$AP$6:$AP$62,0)</f>
        <v>#N/A</v>
      </c>
      <c r="BC24" s="11"/>
      <c r="BD24" s="11"/>
      <c r="BE24" s="11"/>
    </row>
    <row r="25" spans="1:57" ht="22.5" customHeight="1" x14ac:dyDescent="0.15">
      <c r="A25" s="22"/>
      <c r="B25" s="35">
        <v>20</v>
      </c>
      <c r="C25" s="35"/>
      <c r="D25" s="35"/>
      <c r="E25" s="35"/>
      <c r="F25" s="182"/>
      <c r="G25" s="35"/>
      <c r="H25" s="35" t="str">
        <f t="shared" si="4"/>
        <v/>
      </c>
      <c r="I25" s="35" t="e">
        <f ca="1">RANK(テーブル571[[#This Row],[列5]],$F$6:$F$62,0)</f>
        <v>#N/A</v>
      </c>
      <c r="J25" s="9"/>
      <c r="K25" s="47">
        <v>20</v>
      </c>
      <c r="L25" s="48"/>
      <c r="M25" s="48"/>
      <c r="N25" s="48"/>
      <c r="O25" s="48"/>
      <c r="P25" s="48"/>
      <c r="Q25" s="49" t="str">
        <f>IF(テーブル672[[#This Row],[列5]]&gt;=250,"金",IF(テーブル672[[#This Row],[列5]]&gt;=200,"銀",IF(テーブル672[[#This Row],[列5]]&gt;=100,"銅","")))</f>
        <v/>
      </c>
      <c r="R25" s="48" t="e">
        <f>RANK(テーブル672[[#This Row],[列5]],$O$6:$O$62,0)</f>
        <v>#N/A</v>
      </c>
      <c r="S25" s="9"/>
      <c r="T25" s="60">
        <v>20</v>
      </c>
      <c r="U25" s="61"/>
      <c r="V25" s="61"/>
      <c r="W25" s="61"/>
      <c r="X25" s="61"/>
      <c r="Y25" s="61"/>
      <c r="Z25" s="62" t="str">
        <f t="shared" si="5"/>
        <v/>
      </c>
      <c r="AA25" s="61" t="e">
        <f>RANK(テーブル64673[[#This Row],[列5]],$X$6:$X$62,0)</f>
        <v>#N/A</v>
      </c>
      <c r="AB25" s="9"/>
      <c r="AC25" s="72">
        <v>20</v>
      </c>
      <c r="AD25" s="73"/>
      <c r="AE25" s="73"/>
      <c r="AF25" s="73"/>
      <c r="AG25" s="73"/>
      <c r="AH25" s="73"/>
      <c r="AI25" s="73" t="str">
        <f t="shared" si="1"/>
        <v/>
      </c>
      <c r="AJ25" s="73" t="e">
        <f>RANK(テーブル6464774[[#This Row],[列5]],$AG$6:$AG$62,0)</f>
        <v>#N/A</v>
      </c>
      <c r="AK25" s="9"/>
      <c r="AL25" s="83">
        <v>20</v>
      </c>
      <c r="AM25" s="84"/>
      <c r="AN25" s="84"/>
      <c r="AO25" s="84"/>
      <c r="AP25" s="84"/>
      <c r="AQ25" s="84"/>
      <c r="AR25" s="84" t="str">
        <f t="shared" si="2"/>
        <v/>
      </c>
      <c r="AS25" s="84" t="e">
        <f>RANK(テーブル646474875[[#This Row],[列5]],$AP$6:$AP$62,0)</f>
        <v>#N/A</v>
      </c>
      <c r="AT25" s="9"/>
      <c r="AU25" s="94">
        <v>20</v>
      </c>
      <c r="AV25" s="95"/>
      <c r="AW25" s="95"/>
      <c r="AX25" s="95"/>
      <c r="AY25" s="95"/>
      <c r="AZ25" s="95"/>
      <c r="BA25" s="95" t="str">
        <f t="shared" si="3"/>
        <v/>
      </c>
      <c r="BB25" s="95" t="e">
        <f>RANK(テーブル646474875[[#This Row],[列5]],$AP$6:$AP$62,0)</f>
        <v>#N/A</v>
      </c>
      <c r="BC25" s="11"/>
      <c r="BD25" s="11"/>
      <c r="BE25" s="11"/>
    </row>
    <row r="26" spans="1:57" ht="22.5" hidden="1" customHeight="1" x14ac:dyDescent="0.15">
      <c r="A26" s="22"/>
      <c r="B26" s="35">
        <v>21</v>
      </c>
      <c r="C26" s="35"/>
      <c r="D26" s="35"/>
      <c r="E26" s="35"/>
      <c r="F26" s="37"/>
      <c r="G26" s="37"/>
      <c r="H26" s="35" t="str">
        <f t="shared" si="4"/>
        <v/>
      </c>
      <c r="I26" s="35" t="e">
        <f ca="1">RANK(テーブル571[[#This Row],[列5]],$F$6:$F$62,0)</f>
        <v>#N/A</v>
      </c>
      <c r="J26" s="9"/>
      <c r="K26" s="47">
        <v>21</v>
      </c>
      <c r="L26" s="48"/>
      <c r="M26" s="48"/>
      <c r="N26" s="48"/>
      <c r="O26" s="48"/>
      <c r="P26" s="48"/>
      <c r="Q26" s="49" t="str">
        <f>IF(テーブル672[[#This Row],[列5]]&gt;=250,"金",IF(テーブル672[[#This Row],[列5]]&gt;=200,"銀",IF(テーブル672[[#This Row],[列5]]&gt;=100,"銅","")))</f>
        <v/>
      </c>
      <c r="R26" s="48" t="e">
        <f>RANK(テーブル672[[#This Row],[列5]],$O$6:$O$62,0)</f>
        <v>#N/A</v>
      </c>
      <c r="S26" s="9"/>
      <c r="T26" s="60">
        <v>21</v>
      </c>
      <c r="U26" s="61"/>
      <c r="V26" s="61"/>
      <c r="W26" s="61"/>
      <c r="X26" s="61"/>
      <c r="Y26" s="61"/>
      <c r="Z26" s="62" t="str">
        <f t="shared" si="5"/>
        <v/>
      </c>
      <c r="AA26" s="61" t="e">
        <f>RANK(テーブル64673[[#This Row],[列5]],$X$6:$X$62,0)</f>
        <v>#N/A</v>
      </c>
      <c r="AB26" s="9"/>
      <c r="AC26" s="72">
        <v>21</v>
      </c>
      <c r="AD26" s="73"/>
      <c r="AE26" s="73"/>
      <c r="AF26" s="73"/>
      <c r="AG26" s="73"/>
      <c r="AH26" s="73"/>
      <c r="AI26" s="73" t="str">
        <f t="shared" si="1"/>
        <v/>
      </c>
      <c r="AJ26" s="73" t="e">
        <f>RANK(テーブル6464774[[#This Row],[列5]],$AG$6:$AG$62,0)</f>
        <v>#N/A</v>
      </c>
      <c r="AK26" s="9"/>
      <c r="AL26" s="83">
        <v>21</v>
      </c>
      <c r="AM26" s="84"/>
      <c r="AN26" s="84"/>
      <c r="AO26" s="84"/>
      <c r="AP26" s="84"/>
      <c r="AQ26" s="84"/>
      <c r="AR26" s="84" t="str">
        <f t="shared" si="2"/>
        <v/>
      </c>
      <c r="AS26" s="84" t="e">
        <f>RANK(テーブル646474875[[#This Row],[列5]],$AP$6:$AP$62,0)</f>
        <v>#N/A</v>
      </c>
      <c r="AT26" s="9"/>
      <c r="AU26" s="94">
        <v>21</v>
      </c>
      <c r="AV26" s="95"/>
      <c r="AW26" s="95"/>
      <c r="AX26" s="95"/>
      <c r="AY26" s="95"/>
      <c r="AZ26" s="95"/>
      <c r="BA26" s="95" t="str">
        <f t="shared" si="3"/>
        <v/>
      </c>
      <c r="BB26" s="95" t="e">
        <f>RANK(テーブル646474875[[#This Row],[列5]],$AP$6:$AP$62,0)</f>
        <v>#N/A</v>
      </c>
      <c r="BC26" s="11"/>
      <c r="BD26" s="11"/>
      <c r="BE26" s="11"/>
    </row>
    <row r="27" spans="1:57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 t="str">
        <f t="shared" si="4"/>
        <v/>
      </c>
      <c r="I27" s="35" t="e">
        <f ca="1">RANK(テーブル571[[#This Row],[列5]],$F$6:$F$62,0)</f>
        <v>#N/A</v>
      </c>
      <c r="J27" s="9"/>
      <c r="K27" s="47">
        <v>21</v>
      </c>
      <c r="L27" s="48"/>
      <c r="M27" s="48"/>
      <c r="N27" s="50"/>
      <c r="O27" s="50"/>
      <c r="P27" s="50"/>
      <c r="Q27" s="49" t="str">
        <f>IF(テーブル672[[#This Row],[列5]]&gt;=250,"金",IF(テーブル672[[#This Row],[列5]]&gt;=200,"銀",IF(テーブル672[[#This Row],[列5]]&gt;=100,"銅","")))</f>
        <v/>
      </c>
      <c r="R27" s="48" t="e">
        <f>RANK(テーブル672[[#This Row],[列5]],$O$6:$O$62,0)</f>
        <v>#N/A</v>
      </c>
      <c r="S27" s="9"/>
      <c r="T27" s="60">
        <v>21</v>
      </c>
      <c r="U27" s="61"/>
      <c r="V27" s="61"/>
      <c r="W27" s="63"/>
      <c r="X27" s="63"/>
      <c r="Y27" s="63"/>
      <c r="Z27" s="62" t="str">
        <f t="shared" si="5"/>
        <v/>
      </c>
      <c r="AA27" s="61" t="e">
        <f>RANK(テーブル64673[[#This Row],[列5]],$X$6:$X$62,0)</f>
        <v>#N/A</v>
      </c>
      <c r="AB27" s="9"/>
      <c r="AC27" s="72">
        <v>21</v>
      </c>
      <c r="AD27" s="73"/>
      <c r="AE27" s="73"/>
      <c r="AF27" s="74"/>
      <c r="AG27" s="74"/>
      <c r="AH27" s="74"/>
      <c r="AI27" s="73" t="str">
        <f t="shared" si="1"/>
        <v/>
      </c>
      <c r="AJ27" s="73" t="e">
        <f>RANK(テーブル6464774[[#This Row],[列5]],$AG$6:$AG$62,0)</f>
        <v>#N/A</v>
      </c>
      <c r="AK27" s="9"/>
      <c r="AL27" s="83">
        <v>21</v>
      </c>
      <c r="AM27" s="84"/>
      <c r="AN27" s="84"/>
      <c r="AO27" s="85"/>
      <c r="AP27" s="85"/>
      <c r="AQ27" s="85"/>
      <c r="AR27" s="84" t="str">
        <f t="shared" si="2"/>
        <v/>
      </c>
      <c r="AS27" s="84" t="e">
        <f>RANK(テーブル646474875[[#This Row],[列5]],$AP$6:$AP$62,0)</f>
        <v>#N/A</v>
      </c>
      <c r="AT27" s="9"/>
      <c r="AU27" s="94">
        <v>21</v>
      </c>
      <c r="AV27" s="95"/>
      <c r="AW27" s="95"/>
      <c r="AX27" s="96"/>
      <c r="AY27" s="96"/>
      <c r="AZ27" s="96"/>
      <c r="BA27" s="95" t="str">
        <f t="shared" si="3"/>
        <v/>
      </c>
      <c r="BB27" s="95" t="e">
        <f>RANK(テーブル646474875[[#This Row],[列5]],$AP$6:$AP$62,0)</f>
        <v>#N/A</v>
      </c>
      <c r="BC27" s="11"/>
      <c r="BD27" s="11"/>
      <c r="BE27" s="11"/>
    </row>
    <row r="28" spans="1:57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6" t="str">
        <f t="shared" si="4"/>
        <v/>
      </c>
      <c r="I28" s="35" t="e">
        <f ca="1">RANK(テーブル571[[#This Row],[列5]],$F$6:$F$62,0)</f>
        <v>#N/A</v>
      </c>
      <c r="J28" s="9"/>
      <c r="K28" s="47">
        <v>23</v>
      </c>
      <c r="L28" s="48"/>
      <c r="M28" s="48"/>
      <c r="N28" s="48"/>
      <c r="O28" s="48"/>
      <c r="P28" s="48"/>
      <c r="Q28" s="49" t="str">
        <f>IF(テーブル672[[#This Row],[列5]]&gt;=250,"金",IF(テーブル672[[#This Row],[列5]]&gt;=200,"銀",IF(テーブル672[[#This Row],[列5]]&gt;=100,"銅","")))</f>
        <v/>
      </c>
      <c r="R28" s="48" t="e">
        <f>RANK(テーブル672[[#This Row],[列5]],$O$6:$O$62,0)</f>
        <v>#N/A</v>
      </c>
      <c r="S28" s="9"/>
      <c r="T28" s="60">
        <v>23</v>
      </c>
      <c r="U28" s="61"/>
      <c r="V28" s="61"/>
      <c r="W28" s="61"/>
      <c r="X28" s="61"/>
      <c r="Y28" s="61"/>
      <c r="Z28" s="62" t="str">
        <f t="shared" si="5"/>
        <v/>
      </c>
      <c r="AA28" s="61" t="e">
        <f>RANK(テーブル64673[[#This Row],[列5]],$X$6:$X$62,0)</f>
        <v>#N/A</v>
      </c>
      <c r="AB28" s="9"/>
      <c r="AC28" s="72">
        <v>23</v>
      </c>
      <c r="AD28" s="73"/>
      <c r="AE28" s="73"/>
      <c r="AF28" s="73"/>
      <c r="AG28" s="73"/>
      <c r="AH28" s="73"/>
      <c r="AI28" s="73" t="str">
        <f t="shared" si="1"/>
        <v/>
      </c>
      <c r="AJ28" s="73" t="e">
        <f>RANK(テーブル6464774[[#This Row],[列5]],$AG$6:$AG$62,0)</f>
        <v>#N/A</v>
      </c>
      <c r="AK28" s="9"/>
      <c r="AL28" s="83">
        <v>23</v>
      </c>
      <c r="AM28" s="84"/>
      <c r="AN28" s="84"/>
      <c r="AO28" s="84"/>
      <c r="AP28" s="84"/>
      <c r="AQ28" s="84"/>
      <c r="AR28" s="84" t="str">
        <f t="shared" si="2"/>
        <v/>
      </c>
      <c r="AS28" s="84" t="e">
        <f>RANK(テーブル646474875[[#This Row],[列5]],$AP$6:$AP$62,0)</f>
        <v>#N/A</v>
      </c>
      <c r="AT28" s="9"/>
      <c r="AU28" s="94">
        <v>23</v>
      </c>
      <c r="AV28" s="95"/>
      <c r="AW28" s="95"/>
      <c r="AX28" s="95"/>
      <c r="AY28" s="95"/>
      <c r="AZ28" s="95"/>
      <c r="BA28" s="95" t="str">
        <f t="shared" si="3"/>
        <v/>
      </c>
      <c r="BB28" s="95" t="e">
        <f>RANK(テーブル646474875[[#This Row],[列5]],$AP$6:$AP$62,0)</f>
        <v>#N/A</v>
      </c>
      <c r="BC28" s="11"/>
      <c r="BD28" s="11"/>
      <c r="BE28" s="11"/>
    </row>
    <row r="29" spans="1:57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6" t="str">
        <f t="shared" si="4"/>
        <v/>
      </c>
      <c r="I29" s="35" t="e">
        <f ca="1">RANK(テーブル571[[#This Row],[列5]],$F$6:$F$62,0)</f>
        <v>#N/A</v>
      </c>
      <c r="J29" s="9"/>
      <c r="K29" s="47">
        <v>24</v>
      </c>
      <c r="L29" s="48"/>
      <c r="M29" s="48"/>
      <c r="N29" s="48"/>
      <c r="O29" s="50"/>
      <c r="P29" s="50"/>
      <c r="Q29" s="49" t="str">
        <f>IF(テーブル672[[#This Row],[列5]]&gt;=250,"金",IF(テーブル672[[#This Row],[列5]]&gt;=200,"銀",IF(テーブル672[[#This Row],[列5]]&gt;=100,"銅","")))</f>
        <v/>
      </c>
      <c r="R29" s="48" t="e">
        <f>RANK(テーブル672[[#This Row],[列5]],$O$6:$O$62,0)</f>
        <v>#N/A</v>
      </c>
      <c r="S29" s="9"/>
      <c r="T29" s="60">
        <v>24</v>
      </c>
      <c r="U29" s="61"/>
      <c r="V29" s="61"/>
      <c r="W29" s="61"/>
      <c r="X29" s="63"/>
      <c r="Y29" s="63"/>
      <c r="Z29" s="62" t="str">
        <f t="shared" si="5"/>
        <v/>
      </c>
      <c r="AA29" s="61" t="e">
        <f>RANK(テーブル64673[[#This Row],[列5]],$X$6:$X$62,0)</f>
        <v>#N/A</v>
      </c>
      <c r="AB29" s="9"/>
      <c r="AC29" s="72">
        <v>24</v>
      </c>
      <c r="AD29" s="73"/>
      <c r="AE29" s="73"/>
      <c r="AF29" s="73"/>
      <c r="AG29" s="74"/>
      <c r="AH29" s="74"/>
      <c r="AI29" s="73" t="str">
        <f t="shared" si="1"/>
        <v/>
      </c>
      <c r="AJ29" s="73" t="e">
        <f>RANK(テーブル6464774[[#This Row],[列5]],$AG$6:$AG$62,0)</f>
        <v>#N/A</v>
      </c>
      <c r="AK29" s="9"/>
      <c r="AL29" s="83">
        <v>24</v>
      </c>
      <c r="AM29" s="84"/>
      <c r="AN29" s="84"/>
      <c r="AO29" s="84"/>
      <c r="AP29" s="85"/>
      <c r="AQ29" s="85"/>
      <c r="AR29" s="84" t="str">
        <f t="shared" si="2"/>
        <v/>
      </c>
      <c r="AS29" s="84" t="e">
        <f>RANK(テーブル646474875[[#This Row],[列5]],$AP$6:$AP$62,0)</f>
        <v>#N/A</v>
      </c>
      <c r="AT29" s="9"/>
      <c r="AU29" s="94">
        <v>24</v>
      </c>
      <c r="AV29" s="95"/>
      <c r="AW29" s="95"/>
      <c r="AX29" s="95"/>
      <c r="AY29" s="96"/>
      <c r="AZ29" s="96"/>
      <c r="BA29" s="95" t="str">
        <f t="shared" si="3"/>
        <v/>
      </c>
      <c r="BB29" s="95" t="e">
        <f>RANK(テーブル646474875[[#This Row],[列5]],$AP$6:$AP$62,0)</f>
        <v>#N/A</v>
      </c>
      <c r="BC29" s="11"/>
      <c r="BD29" s="11"/>
      <c r="BE29" s="11"/>
    </row>
    <row r="30" spans="1:57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6" t="str">
        <f t="shared" si="4"/>
        <v/>
      </c>
      <c r="I30" s="35" t="e">
        <f ca="1">RANK(テーブル571[[#This Row],[列5]],$F$6:$F$62,0)</f>
        <v>#N/A</v>
      </c>
      <c r="J30" s="9"/>
      <c r="K30" s="47">
        <v>25</v>
      </c>
      <c r="L30" s="48"/>
      <c r="M30" s="48"/>
      <c r="N30" s="48"/>
      <c r="O30" s="48"/>
      <c r="P30" s="48"/>
      <c r="Q30" s="49" t="str">
        <f>IF(テーブル672[[#This Row],[列5]]&gt;=250,"金",IF(テーブル672[[#This Row],[列5]]&gt;=200,"銀",IF(テーブル672[[#This Row],[列5]]&gt;=100,"銅","")))</f>
        <v/>
      </c>
      <c r="R30" s="48" t="e">
        <f>RANK(テーブル672[[#This Row],[列5]],$O$6:$O$62,0)</f>
        <v>#N/A</v>
      </c>
      <c r="S30" s="9"/>
      <c r="T30" s="60">
        <v>25</v>
      </c>
      <c r="U30" s="61"/>
      <c r="V30" s="61"/>
      <c r="W30" s="61"/>
      <c r="X30" s="61"/>
      <c r="Y30" s="61"/>
      <c r="Z30" s="62" t="str">
        <f t="shared" si="5"/>
        <v/>
      </c>
      <c r="AA30" s="61" t="e">
        <f>RANK(テーブル64673[[#This Row],[列5]],$X$6:$X$62,0)</f>
        <v>#N/A</v>
      </c>
      <c r="AB30" s="9"/>
      <c r="AC30" s="72">
        <v>25</v>
      </c>
      <c r="AD30" s="73"/>
      <c r="AE30" s="73"/>
      <c r="AF30" s="73"/>
      <c r="AG30" s="73"/>
      <c r="AH30" s="73"/>
      <c r="AI30" s="73" t="str">
        <f t="shared" si="1"/>
        <v/>
      </c>
      <c r="AJ30" s="73" t="e">
        <f>RANK(テーブル6464774[[#This Row],[列5]],$AG$6:$AG$62,0)</f>
        <v>#N/A</v>
      </c>
      <c r="AK30" s="9"/>
      <c r="AL30" s="83">
        <v>25</v>
      </c>
      <c r="AM30" s="84"/>
      <c r="AN30" s="84"/>
      <c r="AO30" s="84"/>
      <c r="AP30" s="84"/>
      <c r="AQ30" s="84"/>
      <c r="AR30" s="84" t="str">
        <f t="shared" si="2"/>
        <v/>
      </c>
      <c r="AS30" s="84" t="e">
        <f>RANK(テーブル646474875[[#This Row],[列5]],$AP$6:$AP$62,0)</f>
        <v>#N/A</v>
      </c>
      <c r="AT30" s="9"/>
      <c r="AU30" s="94">
        <v>25</v>
      </c>
      <c r="AV30" s="95"/>
      <c r="AW30" s="95"/>
      <c r="AX30" s="95"/>
      <c r="AY30" s="95"/>
      <c r="AZ30" s="95"/>
      <c r="BA30" s="95" t="str">
        <f t="shared" si="3"/>
        <v/>
      </c>
      <c r="BB30" s="95" t="e">
        <f>RANK(テーブル646474875[[#This Row],[列5]],$AP$6:$AP$62,0)</f>
        <v>#N/A</v>
      </c>
      <c r="BC30" s="11"/>
      <c r="BD30" s="11"/>
      <c r="BE30" s="11"/>
    </row>
    <row r="31" spans="1:57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6" t="str">
        <f t="shared" si="4"/>
        <v/>
      </c>
      <c r="I31" s="35" t="e">
        <f ca="1">RANK(テーブル571[[#This Row],[列5]],$F$6:$F$62,0)</f>
        <v>#N/A</v>
      </c>
      <c r="J31" s="9"/>
      <c r="K31" s="47">
        <v>26</v>
      </c>
      <c r="L31" s="48"/>
      <c r="M31" s="48"/>
      <c r="N31" s="48"/>
      <c r="O31" s="48"/>
      <c r="P31" s="48"/>
      <c r="Q31" s="49" t="str">
        <f>IF(テーブル672[[#This Row],[列5]]&gt;=250,"金",IF(テーブル672[[#This Row],[列5]]&gt;=200,"銀",IF(テーブル672[[#This Row],[列5]]&gt;=100,"銅","")))</f>
        <v/>
      </c>
      <c r="R31" s="48" t="e">
        <f>RANK(テーブル672[[#This Row],[列5]],$O$6:$O$62,0)</f>
        <v>#N/A</v>
      </c>
      <c r="S31" s="9"/>
      <c r="T31" s="60">
        <v>26</v>
      </c>
      <c r="U31" s="61"/>
      <c r="V31" s="61"/>
      <c r="W31" s="61"/>
      <c r="X31" s="61"/>
      <c r="Y31" s="61"/>
      <c r="Z31" s="62" t="str">
        <f t="shared" si="5"/>
        <v/>
      </c>
      <c r="AA31" s="61" t="e">
        <f>RANK(テーブル64673[[#This Row],[列5]],$X$6:$X$62,0)</f>
        <v>#N/A</v>
      </c>
      <c r="AB31" s="9"/>
      <c r="AC31" s="72">
        <v>26</v>
      </c>
      <c r="AD31" s="73"/>
      <c r="AE31" s="73"/>
      <c r="AF31" s="73"/>
      <c r="AG31" s="73"/>
      <c r="AH31" s="73"/>
      <c r="AI31" s="73" t="str">
        <f t="shared" si="1"/>
        <v/>
      </c>
      <c r="AJ31" s="73" t="e">
        <f>RANK(テーブル6464774[[#This Row],[列5]],$AG$6:$AG$62,0)</f>
        <v>#N/A</v>
      </c>
      <c r="AK31" s="9"/>
      <c r="AL31" s="83">
        <v>26</v>
      </c>
      <c r="AM31" s="84"/>
      <c r="AN31" s="84"/>
      <c r="AO31" s="84"/>
      <c r="AP31" s="84"/>
      <c r="AQ31" s="84"/>
      <c r="AR31" s="84" t="str">
        <f t="shared" si="2"/>
        <v/>
      </c>
      <c r="AS31" s="84" t="e">
        <f>RANK(テーブル646474875[[#This Row],[列5]],$AP$6:$AP$62,0)</f>
        <v>#N/A</v>
      </c>
      <c r="AT31" s="9"/>
      <c r="AU31" s="94">
        <v>26</v>
      </c>
      <c r="AV31" s="95"/>
      <c r="AW31" s="95"/>
      <c r="AX31" s="95"/>
      <c r="AY31" s="95"/>
      <c r="AZ31" s="95"/>
      <c r="BA31" s="95" t="str">
        <f t="shared" si="3"/>
        <v/>
      </c>
      <c r="BB31" s="95" t="e">
        <f>RANK(テーブル646474875[[#This Row],[列5]],$AP$6:$AP$62,0)</f>
        <v>#N/A</v>
      </c>
      <c r="BC31" s="11"/>
      <c r="BD31" s="11"/>
      <c r="BE31" s="11"/>
    </row>
    <row r="32" spans="1:57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6" t="str">
        <f t="shared" si="4"/>
        <v/>
      </c>
      <c r="I32" s="35" t="e">
        <f ca="1">RANK(テーブル571[[#This Row],[列5]],$F$6:$F$62,0)</f>
        <v>#N/A</v>
      </c>
      <c r="J32" s="9"/>
      <c r="K32" s="47">
        <v>27</v>
      </c>
      <c r="L32" s="48"/>
      <c r="M32" s="48"/>
      <c r="N32" s="48"/>
      <c r="O32" s="48"/>
      <c r="P32" s="48"/>
      <c r="Q32" s="49" t="str">
        <f>IF(テーブル672[[#This Row],[列5]]&gt;=250,"金",IF(テーブル672[[#This Row],[列5]]&gt;=200,"銀",IF(テーブル672[[#This Row],[列5]]&gt;=100,"銅","")))</f>
        <v/>
      </c>
      <c r="R32" s="48" t="e">
        <f>RANK(テーブル672[[#This Row],[列5]],$O$6:$O$62,0)</f>
        <v>#N/A</v>
      </c>
      <c r="S32" s="9"/>
      <c r="T32" s="60">
        <v>27</v>
      </c>
      <c r="U32" s="61"/>
      <c r="V32" s="61"/>
      <c r="W32" s="61"/>
      <c r="X32" s="61"/>
      <c r="Y32" s="61"/>
      <c r="Z32" s="62" t="str">
        <f t="shared" si="5"/>
        <v/>
      </c>
      <c r="AA32" s="61" t="e">
        <f>RANK(テーブル64673[[#This Row],[列5]],$X$6:$X$62,0)</f>
        <v>#N/A</v>
      </c>
      <c r="AB32" s="9"/>
      <c r="AC32" s="72">
        <v>27</v>
      </c>
      <c r="AD32" s="73"/>
      <c r="AE32" s="73"/>
      <c r="AF32" s="73"/>
      <c r="AG32" s="73"/>
      <c r="AH32" s="73"/>
      <c r="AI32" s="73" t="str">
        <f t="shared" si="1"/>
        <v/>
      </c>
      <c r="AJ32" s="73" t="e">
        <f>RANK(テーブル6464774[[#This Row],[列5]],$AG$6:$AG$62,0)</f>
        <v>#N/A</v>
      </c>
      <c r="AK32" s="9"/>
      <c r="AL32" s="83">
        <v>27</v>
      </c>
      <c r="AM32" s="84"/>
      <c r="AN32" s="84"/>
      <c r="AO32" s="84"/>
      <c r="AP32" s="84"/>
      <c r="AQ32" s="84"/>
      <c r="AR32" s="84" t="str">
        <f t="shared" si="2"/>
        <v/>
      </c>
      <c r="AS32" s="84" t="e">
        <f>RANK(テーブル646474875[[#This Row],[列5]],$AP$6:$AP$62,0)</f>
        <v>#N/A</v>
      </c>
      <c r="AT32" s="9"/>
      <c r="AU32" s="94">
        <v>27</v>
      </c>
      <c r="AV32" s="95"/>
      <c r="AW32" s="95"/>
      <c r="AX32" s="95"/>
      <c r="AY32" s="95"/>
      <c r="AZ32" s="95"/>
      <c r="BA32" s="95" t="str">
        <f t="shared" si="3"/>
        <v/>
      </c>
      <c r="BB32" s="95" t="e">
        <f>RANK(テーブル646474875[[#This Row],[列5]],$AP$6:$AP$62,0)</f>
        <v>#N/A</v>
      </c>
      <c r="BC32" s="11"/>
      <c r="BD32" s="11"/>
      <c r="BE32" s="11"/>
    </row>
    <row r="33" spans="1:57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6" t="str">
        <f t="shared" si="4"/>
        <v/>
      </c>
      <c r="I33" s="35" t="e">
        <f ca="1">RANK(テーブル571[[#This Row],[列5]],$F$6:$F$62,0)</f>
        <v>#N/A</v>
      </c>
      <c r="J33" s="9"/>
      <c r="K33" s="47">
        <v>28</v>
      </c>
      <c r="L33" s="48"/>
      <c r="M33" s="48"/>
      <c r="N33" s="48"/>
      <c r="O33" s="48"/>
      <c r="P33" s="48"/>
      <c r="Q33" s="49" t="str">
        <f>IF(テーブル672[[#This Row],[列5]]&gt;=250,"金",IF(テーブル672[[#This Row],[列5]]&gt;=200,"銀",IF(テーブル672[[#This Row],[列5]]&gt;=100,"銅","")))</f>
        <v/>
      </c>
      <c r="R33" s="48" t="e">
        <f>RANK(テーブル672[[#This Row],[列5]],$O$6:$O$62,0)</f>
        <v>#N/A</v>
      </c>
      <c r="S33" s="9"/>
      <c r="T33" s="60">
        <v>28</v>
      </c>
      <c r="U33" s="61"/>
      <c r="V33" s="61"/>
      <c r="W33" s="61"/>
      <c r="X33" s="61"/>
      <c r="Y33" s="61"/>
      <c r="Z33" s="62" t="str">
        <f t="shared" si="5"/>
        <v/>
      </c>
      <c r="AA33" s="61" t="e">
        <f>RANK(テーブル64673[[#This Row],[列5]],$X$6:$X$62,0)</f>
        <v>#N/A</v>
      </c>
      <c r="AB33" s="9"/>
      <c r="AC33" s="72">
        <v>28</v>
      </c>
      <c r="AD33" s="73"/>
      <c r="AE33" s="73"/>
      <c r="AF33" s="73"/>
      <c r="AG33" s="73"/>
      <c r="AH33" s="73"/>
      <c r="AI33" s="73" t="str">
        <f t="shared" si="1"/>
        <v/>
      </c>
      <c r="AJ33" s="73" t="e">
        <f>RANK(テーブル6464774[[#This Row],[列5]],$AG$6:$AG$62,0)</f>
        <v>#N/A</v>
      </c>
      <c r="AK33" s="9"/>
      <c r="AL33" s="83">
        <v>28</v>
      </c>
      <c r="AM33" s="84"/>
      <c r="AN33" s="84"/>
      <c r="AO33" s="84"/>
      <c r="AP33" s="84"/>
      <c r="AQ33" s="84"/>
      <c r="AR33" s="84" t="str">
        <f t="shared" si="2"/>
        <v/>
      </c>
      <c r="AS33" s="84" t="e">
        <f>RANK(テーブル646474875[[#This Row],[列5]],$AP$6:$AP$62,0)</f>
        <v>#N/A</v>
      </c>
      <c r="AT33" s="9"/>
      <c r="AU33" s="94">
        <v>28</v>
      </c>
      <c r="AV33" s="95"/>
      <c r="AW33" s="95"/>
      <c r="AX33" s="95"/>
      <c r="AY33" s="95"/>
      <c r="AZ33" s="95"/>
      <c r="BA33" s="95" t="str">
        <f t="shared" si="3"/>
        <v/>
      </c>
      <c r="BB33" s="95" t="e">
        <f>RANK(テーブル646474875[[#This Row],[列5]],$AP$6:$AP$62,0)</f>
        <v>#N/A</v>
      </c>
      <c r="BC33" s="11"/>
      <c r="BD33" s="11"/>
      <c r="BE33" s="11"/>
    </row>
    <row r="34" spans="1:57" ht="22.5" hidden="1" customHeight="1" x14ac:dyDescent="0.15">
      <c r="A34" s="11"/>
      <c r="B34" s="35">
        <v>28</v>
      </c>
      <c r="C34" s="35"/>
      <c r="D34" s="35"/>
      <c r="E34" s="35"/>
      <c r="F34" s="37"/>
      <c r="G34" s="37"/>
      <c r="H34" s="36" t="str">
        <f t="shared" si="4"/>
        <v/>
      </c>
      <c r="I34" s="35" t="e">
        <f ca="1">RANK(テーブル571[[#This Row],[列5]],$F$6:$F$62,0)</f>
        <v>#N/A</v>
      </c>
      <c r="J34" s="9"/>
      <c r="K34" s="47">
        <v>29</v>
      </c>
      <c r="L34" s="48"/>
      <c r="M34" s="48"/>
      <c r="N34" s="48"/>
      <c r="O34" s="48"/>
      <c r="P34" s="48"/>
      <c r="Q34" s="49" t="str">
        <f>IF(テーブル672[[#This Row],[列5]]&gt;=250,"金",IF(テーブル672[[#This Row],[列5]]&gt;=200,"銀",IF(テーブル672[[#This Row],[列5]]&gt;=100,"銅","")))</f>
        <v/>
      </c>
      <c r="R34" s="48" t="e">
        <f>RANK(テーブル672[[#This Row],[列5]],$O$6:$O$62,0)</f>
        <v>#N/A</v>
      </c>
      <c r="S34" s="9"/>
      <c r="T34" s="60">
        <v>29</v>
      </c>
      <c r="U34" s="61"/>
      <c r="V34" s="61"/>
      <c r="W34" s="61"/>
      <c r="X34" s="61"/>
      <c r="Y34" s="61"/>
      <c r="Z34" s="62" t="str">
        <f t="shared" si="5"/>
        <v/>
      </c>
      <c r="AA34" s="61" t="e">
        <f>RANK(テーブル64673[[#This Row],[列5]],$X$6:$X$62,0)</f>
        <v>#N/A</v>
      </c>
      <c r="AB34" s="9"/>
      <c r="AC34" s="72">
        <v>29</v>
      </c>
      <c r="AD34" s="73"/>
      <c r="AE34" s="73"/>
      <c r="AF34" s="73"/>
      <c r="AG34" s="73"/>
      <c r="AH34" s="73"/>
      <c r="AI34" s="73" t="str">
        <f t="shared" si="1"/>
        <v/>
      </c>
      <c r="AJ34" s="73" t="e">
        <f>RANK(テーブル6464774[[#This Row],[列5]],$AG$6:$AG$62,0)</f>
        <v>#N/A</v>
      </c>
      <c r="AK34" s="9"/>
      <c r="AL34" s="83">
        <v>29</v>
      </c>
      <c r="AM34" s="84"/>
      <c r="AN34" s="84"/>
      <c r="AO34" s="84"/>
      <c r="AP34" s="84"/>
      <c r="AQ34" s="84"/>
      <c r="AR34" s="84" t="str">
        <f t="shared" si="2"/>
        <v/>
      </c>
      <c r="AS34" s="84" t="e">
        <f>RANK(テーブル646474875[[#This Row],[列5]],$AP$6:$AP$62,0)</f>
        <v>#N/A</v>
      </c>
      <c r="AT34" s="9"/>
      <c r="AU34" s="94">
        <v>29</v>
      </c>
      <c r="AV34" s="95"/>
      <c r="AW34" s="95"/>
      <c r="AX34" s="95"/>
      <c r="AY34" s="95"/>
      <c r="AZ34" s="95"/>
      <c r="BA34" s="95" t="str">
        <f t="shared" si="3"/>
        <v/>
      </c>
      <c r="BB34" s="95" t="e">
        <f>RANK(テーブル646474875[[#This Row],[列5]],$AP$6:$AP$62,0)</f>
        <v>#N/A</v>
      </c>
      <c r="BC34" s="11"/>
      <c r="BD34" s="11"/>
      <c r="BE34" s="11"/>
    </row>
    <row r="35" spans="1:57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6" t="str">
        <f t="shared" si="4"/>
        <v/>
      </c>
      <c r="I35" s="35" t="e">
        <f ca="1">RANK(テーブル571[[#This Row],[列5]],$F$6:$F$62,0)</f>
        <v>#N/A</v>
      </c>
      <c r="J35" s="9"/>
      <c r="K35" s="47">
        <v>30</v>
      </c>
      <c r="L35" s="48"/>
      <c r="M35" s="48"/>
      <c r="N35" s="48"/>
      <c r="O35" s="48"/>
      <c r="P35" s="48"/>
      <c r="Q35" s="49" t="str">
        <f>IF(テーブル672[[#This Row],[列5]]&gt;=250,"金",IF(テーブル672[[#This Row],[列5]]&gt;=200,"銀",IF(テーブル672[[#This Row],[列5]]&gt;=100,"銅","")))</f>
        <v/>
      </c>
      <c r="R35" s="48" t="e">
        <f>RANK(テーブル672[[#This Row],[列5]],$O$6:$O$62,0)</f>
        <v>#N/A</v>
      </c>
      <c r="S35" s="9"/>
      <c r="T35" s="60">
        <v>30</v>
      </c>
      <c r="U35" s="61"/>
      <c r="V35" s="61"/>
      <c r="W35" s="61"/>
      <c r="X35" s="61"/>
      <c r="Y35" s="61"/>
      <c r="Z35" s="62" t="str">
        <f t="shared" si="5"/>
        <v/>
      </c>
      <c r="AA35" s="61" t="e">
        <f>RANK(テーブル64673[[#This Row],[列5]],$X$6:$X$62,0)</f>
        <v>#N/A</v>
      </c>
      <c r="AB35" s="9"/>
      <c r="AC35" s="72">
        <v>30</v>
      </c>
      <c r="AD35" s="73"/>
      <c r="AE35" s="73"/>
      <c r="AF35" s="73"/>
      <c r="AG35" s="73"/>
      <c r="AH35" s="73"/>
      <c r="AI35" s="73" t="str">
        <f t="shared" si="1"/>
        <v/>
      </c>
      <c r="AJ35" s="73" t="e">
        <f>RANK(テーブル6464774[[#This Row],[列5]],$AG$6:$AG$62,0)</f>
        <v>#N/A</v>
      </c>
      <c r="AK35" s="9"/>
      <c r="AL35" s="83">
        <v>30</v>
      </c>
      <c r="AM35" s="84"/>
      <c r="AN35" s="84"/>
      <c r="AO35" s="84"/>
      <c r="AP35" s="84"/>
      <c r="AQ35" s="84"/>
      <c r="AR35" s="84" t="str">
        <f t="shared" si="2"/>
        <v/>
      </c>
      <c r="AS35" s="84" t="e">
        <f>RANK(テーブル646474875[[#This Row],[列5]],$AP$6:$AP$62,0)</f>
        <v>#N/A</v>
      </c>
      <c r="AT35" s="9"/>
      <c r="AU35" s="94">
        <v>30</v>
      </c>
      <c r="AV35" s="95"/>
      <c r="AW35" s="95"/>
      <c r="AX35" s="95"/>
      <c r="AY35" s="95"/>
      <c r="AZ35" s="95"/>
      <c r="BA35" s="95" t="str">
        <f t="shared" si="3"/>
        <v/>
      </c>
      <c r="BB35" s="95" t="e">
        <f>RANK(テーブル646474875[[#This Row],[列5]],$AP$6:$AP$62,0)</f>
        <v>#N/A</v>
      </c>
      <c r="BC35" s="11"/>
      <c r="BD35" s="11"/>
      <c r="BE35" s="11"/>
    </row>
    <row r="36" spans="1:57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6" t="str">
        <f t="shared" si="4"/>
        <v/>
      </c>
      <c r="I36" s="35" t="e">
        <f ca="1">RANK(テーブル571[[#This Row],[列5]],$F$6:$F$62,0)</f>
        <v>#N/A</v>
      </c>
      <c r="J36" s="9"/>
      <c r="K36" s="47">
        <v>30</v>
      </c>
      <c r="L36" s="48"/>
      <c r="M36" s="48"/>
      <c r="N36" s="48"/>
      <c r="O36" s="48"/>
      <c r="P36" s="48"/>
      <c r="Q36" s="49" t="str">
        <f>IF(テーブル672[[#This Row],[列5]]&gt;=250,"金",IF(テーブル672[[#This Row],[列5]]&gt;=200,"銀",IF(テーブル672[[#This Row],[列5]]&gt;=100,"銅","")))</f>
        <v/>
      </c>
      <c r="R36" s="48" t="e">
        <f>RANK(テーブル672[[#This Row],[列5]],$O$6:$O$62,0)</f>
        <v>#N/A</v>
      </c>
      <c r="S36" s="9"/>
      <c r="T36" s="60">
        <v>30</v>
      </c>
      <c r="U36" s="61"/>
      <c r="V36" s="61"/>
      <c r="W36" s="61"/>
      <c r="X36" s="61"/>
      <c r="Y36" s="61"/>
      <c r="Z36" s="62" t="str">
        <f t="shared" si="5"/>
        <v/>
      </c>
      <c r="AA36" s="61" t="e">
        <f>RANK(テーブル64673[[#This Row],[列5]],$X$6:$X$62,0)</f>
        <v>#N/A</v>
      </c>
      <c r="AB36" s="9"/>
      <c r="AC36" s="72">
        <v>30</v>
      </c>
      <c r="AD36" s="73"/>
      <c r="AE36" s="73"/>
      <c r="AF36" s="73"/>
      <c r="AG36" s="73"/>
      <c r="AH36" s="73"/>
      <c r="AI36" s="73" t="str">
        <f t="shared" si="1"/>
        <v/>
      </c>
      <c r="AJ36" s="73" t="e">
        <f>RANK(テーブル6464774[[#This Row],[列5]],$AG$6:$AG$62,0)</f>
        <v>#N/A</v>
      </c>
      <c r="AK36" s="9"/>
      <c r="AL36" s="83">
        <v>30</v>
      </c>
      <c r="AM36" s="84"/>
      <c r="AN36" s="84"/>
      <c r="AO36" s="84"/>
      <c r="AP36" s="84"/>
      <c r="AQ36" s="84"/>
      <c r="AR36" s="84" t="str">
        <f t="shared" si="2"/>
        <v/>
      </c>
      <c r="AS36" s="84" t="e">
        <f>RANK(テーブル646474875[[#This Row],[列5]],$AP$6:$AP$62,0)</f>
        <v>#N/A</v>
      </c>
      <c r="AT36" s="9"/>
      <c r="AU36" s="94">
        <v>30</v>
      </c>
      <c r="AV36" s="95"/>
      <c r="AW36" s="95"/>
      <c r="AX36" s="95"/>
      <c r="AY36" s="95"/>
      <c r="AZ36" s="95"/>
      <c r="BA36" s="95" t="str">
        <f t="shared" si="3"/>
        <v/>
      </c>
      <c r="BB36" s="95" t="e">
        <f>RANK(テーブル646474875[[#This Row],[列5]],$AP$6:$AP$62,0)</f>
        <v>#N/A</v>
      </c>
      <c r="BC36" s="11"/>
      <c r="BD36" s="11"/>
      <c r="BE36" s="11"/>
    </row>
    <row r="37" spans="1:57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6" t="str">
        <f t="shared" si="4"/>
        <v/>
      </c>
      <c r="I37" s="35" t="e">
        <f ca="1">RANK(テーブル571[[#This Row],[列5]],$F$6:$F$62,0)</f>
        <v>#N/A</v>
      </c>
      <c r="J37" s="29"/>
      <c r="K37" s="47">
        <v>30</v>
      </c>
      <c r="L37" s="48"/>
      <c r="M37" s="48"/>
      <c r="N37" s="48"/>
      <c r="O37" s="48"/>
      <c r="P37" s="48"/>
      <c r="Q37" s="49" t="str">
        <f>IF(テーブル672[[#This Row],[列5]]&gt;=250,"金",IF(テーブル672[[#This Row],[列5]]&gt;=200,"銀",IF(テーブル672[[#This Row],[列5]]&gt;=100,"銅","")))</f>
        <v/>
      </c>
      <c r="R37" s="48" t="e">
        <f>RANK(テーブル672[[#This Row],[列5]],$O$6:$O$62,0)</f>
        <v>#N/A</v>
      </c>
      <c r="S37" s="3"/>
      <c r="T37" s="60">
        <v>30</v>
      </c>
      <c r="U37" s="61"/>
      <c r="V37" s="61"/>
      <c r="W37" s="61"/>
      <c r="X37" s="61"/>
      <c r="Y37" s="61"/>
      <c r="Z37" s="62" t="str">
        <f t="shared" si="5"/>
        <v/>
      </c>
      <c r="AA37" s="61" t="e">
        <f>RANK(テーブル64673[[#This Row],[列5]],$X$6:$X$62,0)</f>
        <v>#N/A</v>
      </c>
      <c r="AB37" s="9"/>
      <c r="AC37" s="72">
        <v>30</v>
      </c>
      <c r="AD37" s="73"/>
      <c r="AE37" s="73"/>
      <c r="AF37" s="73"/>
      <c r="AG37" s="73"/>
      <c r="AH37" s="73"/>
      <c r="AI37" s="73" t="str">
        <f t="shared" si="1"/>
        <v/>
      </c>
      <c r="AJ37" s="73" t="e">
        <f>RANK(テーブル6464774[[#This Row],[列5]],$AG$6:$AG$62,0)</f>
        <v>#N/A</v>
      </c>
      <c r="AK37" s="3"/>
      <c r="AL37" s="83">
        <v>30</v>
      </c>
      <c r="AM37" s="84"/>
      <c r="AN37" s="84"/>
      <c r="AO37" s="84"/>
      <c r="AP37" s="84"/>
      <c r="AQ37" s="84"/>
      <c r="AR37" s="84" t="str">
        <f t="shared" si="2"/>
        <v/>
      </c>
      <c r="AS37" s="84" t="e">
        <f>RANK(テーブル646474875[[#This Row],[列5]],$AP$6:$AP$62,0)</f>
        <v>#N/A</v>
      </c>
      <c r="AT37" s="9"/>
      <c r="AU37" s="94">
        <v>30</v>
      </c>
      <c r="AV37" s="95"/>
      <c r="AW37" s="95"/>
      <c r="AX37" s="95"/>
      <c r="AY37" s="95"/>
      <c r="AZ37" s="95"/>
      <c r="BA37" s="95" t="str">
        <f t="shared" si="3"/>
        <v/>
      </c>
      <c r="BB37" s="95" t="e">
        <f>RANK(テーブル646474875[[#This Row],[列5]],$AP$6:$AP$62,0)</f>
        <v>#N/A</v>
      </c>
      <c r="BC37" s="11"/>
      <c r="BD37" s="11"/>
    </row>
    <row r="38" spans="1:57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6" t="str">
        <f t="shared" si="4"/>
        <v/>
      </c>
      <c r="I38" s="35" t="e">
        <f ca="1">RANK(テーブル571[[#This Row],[列5]],$F$6:$F$62,0)</f>
        <v>#N/A</v>
      </c>
      <c r="J38" s="9"/>
      <c r="K38" s="47">
        <v>33</v>
      </c>
      <c r="L38" s="51"/>
      <c r="M38" s="51"/>
      <c r="N38" s="48"/>
      <c r="O38" s="48"/>
      <c r="P38" s="48"/>
      <c r="Q38" s="49" t="str">
        <f>IF(テーブル672[[#This Row],[列5]]&gt;=250,"金",IF(テーブル672[[#This Row],[列5]]&gt;=200,"銀",IF(テーブル672[[#This Row],[列5]]&gt;=100,"銅","")))</f>
        <v/>
      </c>
      <c r="R38" s="48" t="e">
        <f>RANK(テーブル672[[#This Row],[列5]],$O$6:$O$62,0)</f>
        <v>#N/A</v>
      </c>
      <c r="S38" s="9"/>
      <c r="T38" s="60">
        <v>33</v>
      </c>
      <c r="U38" s="64"/>
      <c r="V38" s="64"/>
      <c r="W38" s="61"/>
      <c r="X38" s="61"/>
      <c r="Y38" s="61"/>
      <c r="Z38" s="62" t="str">
        <f t="shared" si="5"/>
        <v/>
      </c>
      <c r="AA38" s="61" t="e">
        <f>RANK(テーブル64673[[#This Row],[列5]],$X$6:$X$62,0)</f>
        <v>#N/A</v>
      </c>
      <c r="AB38" s="9"/>
      <c r="AC38" s="72">
        <v>33</v>
      </c>
      <c r="AD38" s="75"/>
      <c r="AE38" s="75"/>
      <c r="AF38" s="73"/>
      <c r="AG38" s="73"/>
      <c r="AH38" s="73"/>
      <c r="AI38" s="73" t="str">
        <f t="shared" si="1"/>
        <v/>
      </c>
      <c r="AJ38" s="73" t="e">
        <f>RANK(テーブル6464774[[#This Row],[列5]],$AG$6:$AG$62,0)</f>
        <v>#N/A</v>
      </c>
      <c r="AK38" s="3"/>
      <c r="AL38" s="83">
        <v>33</v>
      </c>
      <c r="AM38" s="86"/>
      <c r="AN38" s="86"/>
      <c r="AO38" s="84"/>
      <c r="AP38" s="84"/>
      <c r="AQ38" s="84"/>
      <c r="AR38" s="84" t="str">
        <f t="shared" si="2"/>
        <v/>
      </c>
      <c r="AS38" s="84" t="e">
        <f>RANK(テーブル646474875[[#This Row],[列5]],$AP$6:$AP$62,0)</f>
        <v>#N/A</v>
      </c>
      <c r="AT38" s="3"/>
      <c r="AU38" s="94">
        <v>33</v>
      </c>
      <c r="AV38" s="97"/>
      <c r="AW38" s="97"/>
      <c r="AX38" s="95"/>
      <c r="AY38" s="95"/>
      <c r="AZ38" s="95"/>
      <c r="BA38" s="95" t="str">
        <f t="shared" si="3"/>
        <v/>
      </c>
      <c r="BB38" s="95" t="e">
        <f>RANK(テーブル646474875[[#This Row],[列5]],$AP$6:$AP$62,0)</f>
        <v>#N/A</v>
      </c>
      <c r="BC38" s="11"/>
      <c r="BD38" s="11"/>
    </row>
    <row r="39" spans="1:57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6" t="str">
        <f t="shared" si="4"/>
        <v/>
      </c>
      <c r="I39" s="35" t="e">
        <f ca="1">RANK(テーブル571[[#This Row],[列5]],$F$6:$F$62,0)</f>
        <v>#N/A</v>
      </c>
      <c r="J39" s="29"/>
      <c r="K39" s="47">
        <v>33</v>
      </c>
      <c r="L39" s="48"/>
      <c r="M39" s="48"/>
      <c r="N39" s="48"/>
      <c r="O39" s="48"/>
      <c r="P39" s="48"/>
      <c r="Q39" s="49" t="str">
        <f>IF(テーブル672[[#This Row],[列5]]&gt;=250,"金",IF(テーブル672[[#This Row],[列5]]&gt;=200,"銀",IF(テーブル672[[#This Row],[列5]]&gt;=100,"銅","")))</f>
        <v/>
      </c>
      <c r="R39" s="48" t="e">
        <f>RANK(テーブル672[[#This Row],[列5]],$O$6:$O$62,0)</f>
        <v>#N/A</v>
      </c>
      <c r="S39" s="9"/>
      <c r="T39" s="60">
        <v>33</v>
      </c>
      <c r="U39" s="61"/>
      <c r="V39" s="61"/>
      <c r="W39" s="61"/>
      <c r="X39" s="61"/>
      <c r="Y39" s="61"/>
      <c r="Z39" s="62" t="str">
        <f t="shared" si="5"/>
        <v/>
      </c>
      <c r="AA39" s="61" t="e">
        <f>RANK(テーブル64673[[#This Row],[列5]],$X$6:$X$62,0)</f>
        <v>#N/A</v>
      </c>
      <c r="AB39" s="3"/>
      <c r="AC39" s="72">
        <v>33</v>
      </c>
      <c r="AD39" s="73"/>
      <c r="AE39" s="73"/>
      <c r="AF39" s="73"/>
      <c r="AG39" s="73"/>
      <c r="AH39" s="73"/>
      <c r="AI39" s="73" t="str">
        <f t="shared" si="1"/>
        <v/>
      </c>
      <c r="AJ39" s="73" t="e">
        <f>RANK(テーブル6464774[[#This Row],[列5]],$AG$6:$AG$62,0)</f>
        <v>#N/A</v>
      </c>
      <c r="AK39" s="3"/>
      <c r="AL39" s="83">
        <v>33</v>
      </c>
      <c r="AM39" s="84"/>
      <c r="AN39" s="84"/>
      <c r="AO39" s="84"/>
      <c r="AP39" s="84"/>
      <c r="AQ39" s="84"/>
      <c r="AR39" s="84" t="str">
        <f t="shared" si="2"/>
        <v/>
      </c>
      <c r="AS39" s="84" t="e">
        <f>RANK(テーブル646474875[[#This Row],[列5]],$AP$6:$AP$62,0)</f>
        <v>#N/A</v>
      </c>
      <c r="AT39" s="9"/>
      <c r="AU39" s="94">
        <v>33</v>
      </c>
      <c r="AV39" s="95"/>
      <c r="AW39" s="95"/>
      <c r="AX39" s="95"/>
      <c r="AY39" s="95"/>
      <c r="AZ39" s="95"/>
      <c r="BA39" s="95" t="str">
        <f t="shared" si="3"/>
        <v/>
      </c>
      <c r="BB39" s="95" t="e">
        <f>RANK(テーブル646474875[[#This Row],[列5]],$AP$6:$AP$62,0)</f>
        <v>#N/A</v>
      </c>
      <c r="BC39" s="11"/>
      <c r="BD39" s="11"/>
    </row>
    <row r="40" spans="1:57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6" t="str">
        <f t="shared" si="4"/>
        <v/>
      </c>
      <c r="I40" s="35" t="e">
        <f ca="1">RANK(テーブル571[[#This Row],[列5]],$F$6:$F$62,0)</f>
        <v>#N/A</v>
      </c>
      <c r="J40" s="9"/>
      <c r="K40" s="47">
        <v>35</v>
      </c>
      <c r="L40" s="48"/>
      <c r="M40" s="48"/>
      <c r="N40" s="48"/>
      <c r="O40" s="48"/>
      <c r="P40" s="48"/>
      <c r="Q40" s="49" t="str">
        <f>IF(テーブル672[[#This Row],[列5]]&gt;=250,"金",IF(テーブル672[[#This Row],[列5]]&gt;=200,"銀",IF(テーブル672[[#This Row],[列5]]&gt;=100,"銅","")))</f>
        <v/>
      </c>
      <c r="R40" s="48" t="e">
        <f>RANK(テーブル672[[#This Row],[列5]],$O$6:$O$62,0)</f>
        <v>#N/A</v>
      </c>
      <c r="S40" s="9"/>
      <c r="T40" s="60">
        <v>35</v>
      </c>
      <c r="U40" s="61"/>
      <c r="V40" s="61"/>
      <c r="W40" s="61"/>
      <c r="X40" s="61"/>
      <c r="Y40" s="61"/>
      <c r="Z40" s="62" t="str">
        <f t="shared" si="5"/>
        <v/>
      </c>
      <c r="AA40" s="61" t="e">
        <f>RANK(テーブル64673[[#This Row],[列5]],$X$6:$X$62,0)</f>
        <v>#N/A</v>
      </c>
      <c r="AB40" s="3"/>
      <c r="AC40" s="72">
        <v>35</v>
      </c>
      <c r="AD40" s="73"/>
      <c r="AE40" s="73"/>
      <c r="AF40" s="73"/>
      <c r="AG40" s="73"/>
      <c r="AH40" s="73"/>
      <c r="AI40" s="73" t="str">
        <f t="shared" si="1"/>
        <v/>
      </c>
      <c r="AJ40" s="73" t="e">
        <f>RANK(テーブル6464774[[#This Row],[列5]],$AG$6:$AG$62,0)</f>
        <v>#N/A</v>
      </c>
      <c r="AK40" s="3"/>
      <c r="AL40" s="83">
        <v>35</v>
      </c>
      <c r="AM40" s="84"/>
      <c r="AN40" s="84"/>
      <c r="AO40" s="84"/>
      <c r="AP40" s="84"/>
      <c r="AQ40" s="84"/>
      <c r="AR40" s="84" t="str">
        <f t="shared" si="2"/>
        <v/>
      </c>
      <c r="AS40" s="84" t="e">
        <f>RANK(テーブル646474875[[#This Row],[列5]],$AP$6:$AP$62,0)</f>
        <v>#N/A</v>
      </c>
      <c r="AT40" s="9"/>
      <c r="AU40" s="94">
        <v>35</v>
      </c>
      <c r="AV40" s="95"/>
      <c r="AW40" s="95"/>
      <c r="AX40" s="95"/>
      <c r="AY40" s="95"/>
      <c r="AZ40" s="95"/>
      <c r="BA40" s="95" t="str">
        <f t="shared" si="3"/>
        <v/>
      </c>
      <c r="BB40" s="95" t="e">
        <f>RANK(テーブル646474875[[#This Row],[列5]],$AP$6:$AP$62,0)</f>
        <v>#N/A</v>
      </c>
      <c r="BC40" s="11"/>
      <c r="BD40" s="11"/>
    </row>
    <row r="41" spans="1:57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6" t="str">
        <f t="shared" si="4"/>
        <v/>
      </c>
      <c r="I41" s="35" t="e">
        <f ca="1">RANK(テーブル571[[#This Row],[列5]],$F$6:$F$62,0)</f>
        <v>#N/A</v>
      </c>
      <c r="J41" s="3"/>
      <c r="K41" s="47">
        <v>36</v>
      </c>
      <c r="L41" s="48"/>
      <c r="M41" s="48"/>
      <c r="N41" s="48"/>
      <c r="O41" s="48"/>
      <c r="P41" s="48"/>
      <c r="Q41" s="49" t="str">
        <f>IF(テーブル672[[#This Row],[列5]]&gt;=250,"金",IF(テーブル672[[#This Row],[列5]]&gt;=200,"銀",IF(テーブル672[[#This Row],[列5]]&gt;=100,"銅","")))</f>
        <v/>
      </c>
      <c r="R41" s="48" t="e">
        <f>RANK(テーブル672[[#This Row],[列5]],$O$6:$O$62,0)</f>
        <v>#N/A</v>
      </c>
      <c r="S41" s="3"/>
      <c r="T41" s="60">
        <v>36</v>
      </c>
      <c r="U41" s="61"/>
      <c r="V41" s="61"/>
      <c r="W41" s="61"/>
      <c r="X41" s="61"/>
      <c r="Y41" s="61"/>
      <c r="Z41" s="62" t="str">
        <f t="shared" si="5"/>
        <v/>
      </c>
      <c r="AA41" s="61" t="e">
        <f>RANK(テーブル64673[[#This Row],[列5]],$X$6:$X$62,0)</f>
        <v>#N/A</v>
      </c>
      <c r="AB41" s="9"/>
      <c r="AC41" s="72">
        <v>36</v>
      </c>
      <c r="AD41" s="73"/>
      <c r="AE41" s="73"/>
      <c r="AF41" s="73"/>
      <c r="AG41" s="73"/>
      <c r="AH41" s="73"/>
      <c r="AI41" s="73" t="str">
        <f t="shared" si="1"/>
        <v/>
      </c>
      <c r="AJ41" s="73" t="e">
        <f>RANK(テーブル6464774[[#This Row],[列5]],$AG$6:$AG$62,0)</f>
        <v>#N/A</v>
      </c>
      <c r="AK41" s="3"/>
      <c r="AL41" s="83">
        <v>36</v>
      </c>
      <c r="AM41" s="84"/>
      <c r="AN41" s="84"/>
      <c r="AO41" s="84"/>
      <c r="AP41" s="84"/>
      <c r="AQ41" s="84"/>
      <c r="AR41" s="84" t="str">
        <f t="shared" si="2"/>
        <v/>
      </c>
      <c r="AS41" s="84" t="e">
        <f>RANK(テーブル646474875[[#This Row],[列5]],$AP$6:$AP$62,0)</f>
        <v>#N/A</v>
      </c>
      <c r="AT41" s="3"/>
      <c r="AU41" s="94">
        <v>36</v>
      </c>
      <c r="AV41" s="95"/>
      <c r="AW41" s="95"/>
      <c r="AX41" s="95"/>
      <c r="AY41" s="95"/>
      <c r="AZ41" s="95"/>
      <c r="BA41" s="95" t="str">
        <f t="shared" si="3"/>
        <v/>
      </c>
      <c r="BB41" s="95" t="e">
        <f>RANK(テーブル646474875[[#This Row],[列5]],$AP$6:$AP$62,0)</f>
        <v>#N/A</v>
      </c>
      <c r="BC41" s="11"/>
      <c r="BD41" s="11"/>
    </row>
    <row r="42" spans="1:57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6" t="str">
        <f t="shared" si="4"/>
        <v/>
      </c>
      <c r="I42" s="35" t="e">
        <f ca="1">RANK(テーブル571[[#This Row],[列5]],$F$6:$F$62,0)</f>
        <v>#N/A</v>
      </c>
      <c r="J42" s="3"/>
      <c r="K42" s="47">
        <v>37</v>
      </c>
      <c r="L42" s="48"/>
      <c r="M42" s="48"/>
      <c r="N42" s="48"/>
      <c r="O42" s="48"/>
      <c r="P42" s="48"/>
      <c r="Q42" s="49" t="str">
        <f>IF(テーブル672[[#This Row],[列5]]&gt;=250,"金",IF(テーブル672[[#This Row],[列5]]&gt;=200,"銀",IF(テーブル672[[#This Row],[列5]]&gt;=100,"銅","")))</f>
        <v/>
      </c>
      <c r="R42" s="48" t="e">
        <f>RANK(テーブル672[[#This Row],[列5]],$O$6:$O$62,0)</f>
        <v>#N/A</v>
      </c>
      <c r="S42" s="9"/>
      <c r="T42" s="60">
        <v>37</v>
      </c>
      <c r="U42" s="61"/>
      <c r="V42" s="61"/>
      <c r="W42" s="61"/>
      <c r="X42" s="61"/>
      <c r="Y42" s="61"/>
      <c r="Z42" s="62" t="str">
        <f t="shared" si="5"/>
        <v/>
      </c>
      <c r="AA42" s="61" t="e">
        <f>RANK(テーブル64673[[#This Row],[列5]],$X$6:$X$62,0)</f>
        <v>#N/A</v>
      </c>
      <c r="AB42" s="3"/>
      <c r="AC42" s="72">
        <v>37</v>
      </c>
      <c r="AD42" s="73"/>
      <c r="AE42" s="73"/>
      <c r="AF42" s="73"/>
      <c r="AG42" s="73"/>
      <c r="AH42" s="73"/>
      <c r="AI42" s="73" t="str">
        <f t="shared" si="1"/>
        <v/>
      </c>
      <c r="AJ42" s="73" t="e">
        <f>RANK(テーブル6464774[[#This Row],[列5]],$AG$6:$AG$62,0)</f>
        <v>#N/A</v>
      </c>
      <c r="AK42" s="9"/>
      <c r="AL42" s="83">
        <v>37</v>
      </c>
      <c r="AM42" s="84"/>
      <c r="AN42" s="84"/>
      <c r="AO42" s="84"/>
      <c r="AP42" s="84"/>
      <c r="AQ42" s="84"/>
      <c r="AR42" s="84" t="str">
        <f t="shared" si="2"/>
        <v/>
      </c>
      <c r="AS42" s="84" t="e">
        <f>RANK(テーブル646474875[[#This Row],[列5]],$AP$6:$AP$62,0)</f>
        <v>#N/A</v>
      </c>
      <c r="AT42" s="9"/>
      <c r="AU42" s="94">
        <v>37</v>
      </c>
      <c r="AV42" s="95"/>
      <c r="AW42" s="95"/>
      <c r="AX42" s="95"/>
      <c r="AY42" s="95"/>
      <c r="AZ42" s="95"/>
      <c r="BA42" s="95" t="str">
        <f t="shared" si="3"/>
        <v/>
      </c>
      <c r="BB42" s="95" t="e">
        <f>RANK(テーブル646474875[[#This Row],[列5]],$AP$6:$AP$62,0)</f>
        <v>#N/A</v>
      </c>
      <c r="BC42" s="11"/>
      <c r="BD42" s="11"/>
    </row>
    <row r="43" spans="1:57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6" t="str">
        <f t="shared" si="4"/>
        <v/>
      </c>
      <c r="I43" s="35" t="e">
        <f ca="1">RANK(テーブル571[[#This Row],[列5]],$F$6:$F$62,0)</f>
        <v>#N/A</v>
      </c>
      <c r="J43" s="9"/>
      <c r="K43" s="47">
        <v>38</v>
      </c>
      <c r="L43" s="48"/>
      <c r="M43" s="48"/>
      <c r="N43" s="48"/>
      <c r="O43" s="48"/>
      <c r="P43" s="48"/>
      <c r="Q43" s="49" t="str">
        <f>IF(テーブル672[[#This Row],[列5]]&gt;=250,"金",IF(テーブル672[[#This Row],[列5]]&gt;=200,"銀",IF(テーブル672[[#This Row],[列5]]&gt;=100,"銅","")))</f>
        <v/>
      </c>
      <c r="R43" s="48" t="e">
        <f>RANK(テーブル672[[#This Row],[列5]],$O$6:$O$62,0)</f>
        <v>#N/A</v>
      </c>
      <c r="S43" s="9"/>
      <c r="T43" s="60">
        <v>38</v>
      </c>
      <c r="U43" s="61"/>
      <c r="V43" s="61"/>
      <c r="W43" s="61"/>
      <c r="X43" s="61"/>
      <c r="Y43" s="61"/>
      <c r="Z43" s="62" t="str">
        <f t="shared" si="5"/>
        <v/>
      </c>
      <c r="AA43" s="61" t="e">
        <f>RANK(テーブル64673[[#This Row],[列5]],$X$6:$X$62,0)</f>
        <v>#N/A</v>
      </c>
      <c r="AB43" s="9"/>
      <c r="AC43" s="72">
        <v>38</v>
      </c>
      <c r="AD43" s="73"/>
      <c r="AE43" s="73"/>
      <c r="AF43" s="73"/>
      <c r="AG43" s="73"/>
      <c r="AH43" s="73"/>
      <c r="AI43" s="73" t="str">
        <f t="shared" si="1"/>
        <v/>
      </c>
      <c r="AJ43" s="73" t="e">
        <f>RANK(テーブル6464774[[#This Row],[列5]],$AG$6:$AG$62,0)</f>
        <v>#N/A</v>
      </c>
      <c r="AK43" s="9"/>
      <c r="AL43" s="83">
        <v>38</v>
      </c>
      <c r="AM43" s="84"/>
      <c r="AN43" s="84"/>
      <c r="AO43" s="84"/>
      <c r="AP43" s="84"/>
      <c r="AQ43" s="84"/>
      <c r="AR43" s="84" t="str">
        <f t="shared" si="2"/>
        <v/>
      </c>
      <c r="AS43" s="84" t="e">
        <f>RANK(テーブル646474875[[#This Row],[列5]],$AP$6:$AP$62,0)</f>
        <v>#N/A</v>
      </c>
      <c r="AT43" s="9"/>
      <c r="AU43" s="94">
        <v>38</v>
      </c>
      <c r="AV43" s="95"/>
      <c r="AW43" s="95"/>
      <c r="AX43" s="95"/>
      <c r="AY43" s="95"/>
      <c r="AZ43" s="95"/>
      <c r="BA43" s="95" t="str">
        <f t="shared" si="3"/>
        <v/>
      </c>
      <c r="BB43" s="95" t="e">
        <f>RANK(テーブル646474875[[#This Row],[列5]],$AP$6:$AP$62,0)</f>
        <v>#N/A</v>
      </c>
      <c r="BC43" s="11"/>
      <c r="BD43" s="11"/>
    </row>
    <row r="44" spans="1:57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6" t="str">
        <f t="shared" si="4"/>
        <v/>
      </c>
      <c r="I44" s="35" t="e">
        <f ca="1">RANK(テーブル571[[#This Row],[列5]],$F$6:$F$62,0)</f>
        <v>#N/A</v>
      </c>
      <c r="J44" s="9"/>
      <c r="K44" s="47">
        <v>39</v>
      </c>
      <c r="L44" s="50"/>
      <c r="M44" s="50"/>
      <c r="N44" s="48"/>
      <c r="O44" s="48"/>
      <c r="P44" s="48"/>
      <c r="Q44" s="49" t="str">
        <f>IF(テーブル672[[#This Row],[列5]]&gt;=250,"金",IF(テーブル672[[#This Row],[列5]]&gt;=200,"銀",IF(テーブル672[[#This Row],[列5]]&gt;=100,"銅","")))</f>
        <v/>
      </c>
      <c r="R44" s="48" t="e">
        <f>RANK(テーブル672[[#This Row],[列5]],$O$6:$O$62,0)</f>
        <v>#N/A</v>
      </c>
      <c r="S44" s="3"/>
      <c r="T44" s="60">
        <v>39</v>
      </c>
      <c r="U44" s="63"/>
      <c r="V44" s="63"/>
      <c r="W44" s="61"/>
      <c r="X44" s="61"/>
      <c r="Y44" s="61"/>
      <c r="Z44" s="62" t="str">
        <f t="shared" si="5"/>
        <v/>
      </c>
      <c r="AA44" s="61" t="e">
        <f>RANK(テーブル64673[[#This Row],[列5]],$X$6:$X$62,0)</f>
        <v>#N/A</v>
      </c>
      <c r="AB44" s="9"/>
      <c r="AC44" s="72">
        <v>39</v>
      </c>
      <c r="AD44" s="74"/>
      <c r="AE44" s="74"/>
      <c r="AF44" s="73"/>
      <c r="AG44" s="73"/>
      <c r="AH44" s="73"/>
      <c r="AI44" s="73" t="str">
        <f t="shared" si="1"/>
        <v/>
      </c>
      <c r="AJ44" s="73" t="e">
        <f>RANK(テーブル6464774[[#This Row],[列5]],$AG$6:$AG$62,0)</f>
        <v>#N/A</v>
      </c>
      <c r="AK44" s="9"/>
      <c r="AL44" s="83">
        <v>39</v>
      </c>
      <c r="AM44" s="85"/>
      <c r="AN44" s="85"/>
      <c r="AO44" s="84"/>
      <c r="AP44" s="84"/>
      <c r="AQ44" s="84"/>
      <c r="AR44" s="84" t="str">
        <f t="shared" si="2"/>
        <v/>
      </c>
      <c r="AS44" s="84" t="e">
        <f>RANK(テーブル646474875[[#This Row],[列5]],$AP$6:$AP$62,0)</f>
        <v>#N/A</v>
      </c>
      <c r="AT44" s="9"/>
      <c r="AU44" s="94">
        <v>39</v>
      </c>
      <c r="AV44" s="96"/>
      <c r="AW44" s="96"/>
      <c r="AX44" s="95"/>
      <c r="AY44" s="95"/>
      <c r="AZ44" s="95"/>
      <c r="BA44" s="95" t="str">
        <f t="shared" si="3"/>
        <v/>
      </c>
      <c r="BB44" s="95" t="e">
        <f>RANK(テーブル646474875[[#This Row],[列5]],$AP$6:$AP$62,0)</f>
        <v>#N/A</v>
      </c>
      <c r="BC44" s="11"/>
      <c r="BD44" s="11"/>
    </row>
    <row r="45" spans="1:57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6" t="str">
        <f t="shared" si="4"/>
        <v/>
      </c>
      <c r="I45" s="35" t="e">
        <f ca="1">RANK(テーブル571[[#This Row],[列5]],$F$6:$F$62,0)</f>
        <v>#N/A</v>
      </c>
      <c r="J45" s="9"/>
      <c r="K45" s="47">
        <v>40</v>
      </c>
      <c r="L45" s="48"/>
      <c r="M45" s="48"/>
      <c r="N45" s="48"/>
      <c r="O45" s="48"/>
      <c r="P45" s="48"/>
      <c r="Q45" s="49" t="str">
        <f>IF(テーブル672[[#This Row],[列5]]&gt;=250,"金",IF(テーブル672[[#This Row],[列5]]&gt;=200,"銀",IF(テーブル672[[#This Row],[列5]]&gt;=100,"銅","")))</f>
        <v/>
      </c>
      <c r="R45" s="48" t="e">
        <f>RANK(テーブル672[[#This Row],[列5]],$O$6:$O$62,0)</f>
        <v>#N/A</v>
      </c>
      <c r="S45" s="9"/>
      <c r="T45" s="60">
        <v>40</v>
      </c>
      <c r="U45" s="61"/>
      <c r="V45" s="61"/>
      <c r="W45" s="61"/>
      <c r="X45" s="61"/>
      <c r="Y45" s="61"/>
      <c r="Z45" s="62" t="str">
        <f t="shared" si="5"/>
        <v/>
      </c>
      <c r="AA45" s="61" t="e">
        <f>RANK(テーブル64673[[#This Row],[列5]],$X$6:$X$62,0)</f>
        <v>#N/A</v>
      </c>
      <c r="AB45" s="9"/>
      <c r="AC45" s="72">
        <v>40</v>
      </c>
      <c r="AD45" s="73"/>
      <c r="AE45" s="73"/>
      <c r="AF45" s="73"/>
      <c r="AG45" s="73"/>
      <c r="AH45" s="73"/>
      <c r="AI45" s="73" t="str">
        <f t="shared" si="1"/>
        <v/>
      </c>
      <c r="AJ45" s="73" t="e">
        <f>RANK(テーブル6464774[[#This Row],[列5]],$AG$6:$AG$62,0)</f>
        <v>#N/A</v>
      </c>
      <c r="AK45" s="3"/>
      <c r="AL45" s="83">
        <v>40</v>
      </c>
      <c r="AM45" s="84"/>
      <c r="AN45" s="84"/>
      <c r="AO45" s="84"/>
      <c r="AP45" s="84"/>
      <c r="AQ45" s="84"/>
      <c r="AR45" s="84" t="str">
        <f t="shared" si="2"/>
        <v/>
      </c>
      <c r="AS45" s="84" t="e">
        <f>RANK(テーブル646474875[[#This Row],[列5]],$AP$6:$AP$62,0)</f>
        <v>#N/A</v>
      </c>
      <c r="AT45" s="3"/>
      <c r="AU45" s="94">
        <v>40</v>
      </c>
      <c r="AV45" s="95"/>
      <c r="AW45" s="95"/>
      <c r="AX45" s="95"/>
      <c r="AY45" s="95"/>
      <c r="AZ45" s="95"/>
      <c r="BA45" s="95" t="str">
        <f t="shared" si="3"/>
        <v/>
      </c>
      <c r="BB45" s="95" t="e">
        <f>RANK(テーブル646474875[[#This Row],[列5]],$AP$6:$AP$62,0)</f>
        <v>#N/A</v>
      </c>
      <c r="BC45" s="11"/>
      <c r="BD45" s="11"/>
    </row>
    <row r="46" spans="1:57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6" t="str">
        <f t="shared" si="4"/>
        <v/>
      </c>
      <c r="I46" s="35" t="e">
        <f ca="1">RANK(テーブル571[[#This Row],[列5]],$F$6:$F$62,0)</f>
        <v>#N/A</v>
      </c>
      <c r="J46" s="9"/>
      <c r="K46" s="47">
        <v>40</v>
      </c>
      <c r="L46" s="48"/>
      <c r="M46" s="48"/>
      <c r="N46" s="48"/>
      <c r="O46" s="48"/>
      <c r="P46" s="48"/>
      <c r="Q46" s="49" t="str">
        <f>IF(テーブル672[[#This Row],[列5]]&gt;=250,"金",IF(テーブル672[[#This Row],[列5]]&gt;=200,"銀",IF(テーブル672[[#This Row],[列5]]&gt;=100,"銅","")))</f>
        <v/>
      </c>
      <c r="R46" s="48" t="e">
        <f>RANK(テーブル672[[#This Row],[列5]],$O$6:$O$62,0)</f>
        <v>#N/A</v>
      </c>
      <c r="S46" s="9"/>
      <c r="T46" s="60">
        <v>40</v>
      </c>
      <c r="U46" s="61"/>
      <c r="V46" s="61"/>
      <c r="W46" s="61"/>
      <c r="X46" s="61"/>
      <c r="Y46" s="61"/>
      <c r="Z46" s="62" t="str">
        <f t="shared" si="5"/>
        <v/>
      </c>
      <c r="AA46" s="61" t="e">
        <f>RANK(テーブル64673[[#This Row],[列5]],$X$6:$X$62,0)</f>
        <v>#N/A</v>
      </c>
      <c r="AB46" s="3"/>
      <c r="AC46" s="72">
        <v>40</v>
      </c>
      <c r="AD46" s="73"/>
      <c r="AE46" s="73"/>
      <c r="AF46" s="73"/>
      <c r="AG46" s="73"/>
      <c r="AH46" s="73"/>
      <c r="AI46" s="73" t="str">
        <f t="shared" si="1"/>
        <v/>
      </c>
      <c r="AJ46" s="73" t="e">
        <f>RANK(テーブル6464774[[#This Row],[列5]],$AG$6:$AG$62,0)</f>
        <v>#N/A</v>
      </c>
      <c r="AK46" s="9"/>
      <c r="AL46" s="83">
        <v>40</v>
      </c>
      <c r="AM46" s="84"/>
      <c r="AN46" s="84"/>
      <c r="AO46" s="84"/>
      <c r="AP46" s="84"/>
      <c r="AQ46" s="84"/>
      <c r="AR46" s="84" t="str">
        <f t="shared" si="2"/>
        <v/>
      </c>
      <c r="AS46" s="84" t="e">
        <f>RANK(テーブル646474875[[#This Row],[列5]],$AP$6:$AP$62,0)</f>
        <v>#N/A</v>
      </c>
      <c r="AT46" s="9"/>
      <c r="AU46" s="94">
        <v>40</v>
      </c>
      <c r="AV46" s="95"/>
      <c r="AW46" s="95"/>
      <c r="AX46" s="95"/>
      <c r="AY46" s="95"/>
      <c r="AZ46" s="95"/>
      <c r="BA46" s="95" t="str">
        <f t="shared" si="3"/>
        <v/>
      </c>
      <c r="BB46" s="95" t="e">
        <f>RANK(テーブル646474875[[#This Row],[列5]],$AP$6:$AP$62,0)</f>
        <v>#N/A</v>
      </c>
      <c r="BC46" s="11"/>
      <c r="BD46" s="11"/>
    </row>
    <row r="47" spans="1:57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6" t="str">
        <f t="shared" si="4"/>
        <v/>
      </c>
      <c r="I47" s="35" t="e">
        <f ca="1">RANK(テーブル571[[#This Row],[列5]],$F$6:$F$62,0)</f>
        <v>#N/A</v>
      </c>
      <c r="J47" s="29"/>
      <c r="K47" s="47">
        <v>42</v>
      </c>
      <c r="L47" s="48"/>
      <c r="M47" s="48"/>
      <c r="N47" s="48"/>
      <c r="O47" s="48"/>
      <c r="P47" s="48"/>
      <c r="Q47" s="49" t="str">
        <f>IF(テーブル672[[#This Row],[列5]]&gt;=250,"金",IF(テーブル672[[#This Row],[列5]]&gt;=200,"銀",IF(テーブル672[[#This Row],[列5]]&gt;=100,"銅","")))</f>
        <v/>
      </c>
      <c r="R47" s="48" t="e">
        <f>RANK(テーブル672[[#This Row],[列5]],$O$6:$O$62,0)</f>
        <v>#N/A</v>
      </c>
      <c r="S47" s="9"/>
      <c r="T47" s="60">
        <v>42</v>
      </c>
      <c r="U47" s="61"/>
      <c r="V47" s="61"/>
      <c r="W47" s="61"/>
      <c r="X47" s="61"/>
      <c r="Y47" s="61"/>
      <c r="Z47" s="62" t="str">
        <f t="shared" si="5"/>
        <v/>
      </c>
      <c r="AA47" s="61" t="e">
        <f>RANK(テーブル64673[[#This Row],[列5]],$X$6:$X$62,0)</f>
        <v>#N/A</v>
      </c>
      <c r="AB47" s="9"/>
      <c r="AC47" s="72">
        <v>42</v>
      </c>
      <c r="AD47" s="73"/>
      <c r="AE47" s="73"/>
      <c r="AF47" s="73"/>
      <c r="AG47" s="73"/>
      <c r="AH47" s="73"/>
      <c r="AI47" s="73" t="str">
        <f t="shared" si="1"/>
        <v/>
      </c>
      <c r="AJ47" s="73" t="e">
        <f>RANK(テーブル6464774[[#This Row],[列5]],$AG$6:$AG$62,0)</f>
        <v>#N/A</v>
      </c>
      <c r="AK47" s="9"/>
      <c r="AL47" s="83">
        <v>42</v>
      </c>
      <c r="AM47" s="84"/>
      <c r="AN47" s="84"/>
      <c r="AO47" s="84"/>
      <c r="AP47" s="84"/>
      <c r="AQ47" s="84"/>
      <c r="AR47" s="84" t="str">
        <f t="shared" si="2"/>
        <v/>
      </c>
      <c r="AS47" s="84" t="e">
        <f>RANK(テーブル646474875[[#This Row],[列5]],$AP$6:$AP$62,0)</f>
        <v>#N/A</v>
      </c>
      <c r="AT47" s="9"/>
      <c r="AU47" s="94">
        <v>42</v>
      </c>
      <c r="AV47" s="95"/>
      <c r="AW47" s="95"/>
      <c r="AX47" s="95"/>
      <c r="AY47" s="95"/>
      <c r="AZ47" s="95"/>
      <c r="BA47" s="95" t="str">
        <f t="shared" si="3"/>
        <v/>
      </c>
      <c r="BB47" s="95" t="e">
        <f>RANK(テーブル646474875[[#This Row],[列5]],$AP$6:$AP$62,0)</f>
        <v>#N/A</v>
      </c>
      <c r="BC47" s="11"/>
      <c r="BD47" s="11"/>
    </row>
    <row r="48" spans="1:57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6" t="str">
        <f t="shared" si="4"/>
        <v/>
      </c>
      <c r="I48" s="35" t="e">
        <f ca="1">RANK(テーブル571[[#This Row],[列5]],$F$6:$F$62,0)</f>
        <v>#N/A</v>
      </c>
      <c r="J48" s="29"/>
      <c r="K48" s="47">
        <v>43</v>
      </c>
      <c r="L48" s="48"/>
      <c r="M48" s="48"/>
      <c r="N48" s="48"/>
      <c r="O48" s="48"/>
      <c r="P48" s="48"/>
      <c r="Q48" s="49" t="str">
        <f>IF(テーブル672[[#This Row],[列5]]&gt;=250,"金",IF(テーブル672[[#This Row],[列5]]&gt;=200,"銀",IF(テーブル672[[#This Row],[列5]]&gt;=100,"銅","")))</f>
        <v/>
      </c>
      <c r="R48" s="48" t="e">
        <f>RANK(テーブル672[[#This Row],[列5]],$O$6:$O$62,0)</f>
        <v>#N/A</v>
      </c>
      <c r="S48" s="3"/>
      <c r="T48" s="60">
        <v>43</v>
      </c>
      <c r="U48" s="61"/>
      <c r="V48" s="61"/>
      <c r="W48" s="61"/>
      <c r="X48" s="61"/>
      <c r="Y48" s="61"/>
      <c r="Z48" s="62" t="str">
        <f t="shared" si="5"/>
        <v/>
      </c>
      <c r="AA48" s="61" t="e">
        <f>RANK(テーブル64673[[#This Row],[列5]],$X$6:$X$62,0)</f>
        <v>#N/A</v>
      </c>
      <c r="AB48" s="9"/>
      <c r="AC48" s="72">
        <v>43</v>
      </c>
      <c r="AD48" s="73"/>
      <c r="AE48" s="73"/>
      <c r="AF48" s="73"/>
      <c r="AG48" s="73"/>
      <c r="AH48" s="73"/>
      <c r="AI48" s="73" t="str">
        <f t="shared" si="1"/>
        <v/>
      </c>
      <c r="AJ48" s="73" t="e">
        <f>RANK(テーブル6464774[[#This Row],[列5]],$AG$6:$AG$62,0)</f>
        <v>#N/A</v>
      </c>
      <c r="AK48" s="3"/>
      <c r="AL48" s="83">
        <v>43</v>
      </c>
      <c r="AM48" s="84"/>
      <c r="AN48" s="84"/>
      <c r="AO48" s="84"/>
      <c r="AP48" s="84"/>
      <c r="AQ48" s="84"/>
      <c r="AR48" s="84" t="str">
        <f t="shared" si="2"/>
        <v/>
      </c>
      <c r="AS48" s="84" t="e">
        <f>RANK(テーブル646474875[[#This Row],[列5]],$AP$6:$AP$62,0)</f>
        <v>#N/A</v>
      </c>
      <c r="AT48" s="9"/>
      <c r="AU48" s="94">
        <v>43</v>
      </c>
      <c r="AV48" s="95"/>
      <c r="AW48" s="95"/>
      <c r="AX48" s="95"/>
      <c r="AY48" s="95"/>
      <c r="AZ48" s="95"/>
      <c r="BA48" s="95" t="str">
        <f t="shared" si="3"/>
        <v/>
      </c>
      <c r="BB48" s="95" t="e">
        <f>RANK(テーブル646474875[[#This Row],[列5]],$AP$6:$AP$62,0)</f>
        <v>#N/A</v>
      </c>
      <c r="BC48" s="11"/>
      <c r="BD48" s="11"/>
    </row>
    <row r="49" spans="1:56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6" t="str">
        <f t="shared" si="4"/>
        <v/>
      </c>
      <c r="I49" s="35" t="e">
        <f ca="1">RANK(テーブル571[[#This Row],[列5]],$F$6:$F$62,0)</f>
        <v>#N/A</v>
      </c>
      <c r="J49" s="29"/>
      <c r="K49" s="47">
        <v>44</v>
      </c>
      <c r="L49" s="48"/>
      <c r="M49" s="48"/>
      <c r="N49" s="48"/>
      <c r="O49" s="48"/>
      <c r="P49" s="48"/>
      <c r="Q49" s="49" t="str">
        <f>IF(テーブル672[[#This Row],[列5]]&gt;=250,"金",IF(テーブル672[[#This Row],[列5]]&gt;=200,"銀",IF(テーブル672[[#This Row],[列5]]&gt;=100,"銅","")))</f>
        <v/>
      </c>
      <c r="R49" s="48" t="e">
        <f>RANK(テーブル672[[#This Row],[列5]],$O$6:$O$62,0)</f>
        <v>#N/A</v>
      </c>
      <c r="S49" s="9"/>
      <c r="T49" s="60">
        <v>44</v>
      </c>
      <c r="U49" s="61"/>
      <c r="V49" s="61"/>
      <c r="W49" s="61"/>
      <c r="X49" s="61"/>
      <c r="Y49" s="61"/>
      <c r="Z49" s="62" t="str">
        <f t="shared" si="5"/>
        <v/>
      </c>
      <c r="AA49" s="61" t="e">
        <f>RANK(テーブル64673[[#This Row],[列5]],$X$6:$X$62,0)</f>
        <v>#N/A</v>
      </c>
      <c r="AB49" s="9"/>
      <c r="AC49" s="72">
        <v>44</v>
      </c>
      <c r="AD49" s="73"/>
      <c r="AE49" s="73"/>
      <c r="AF49" s="73"/>
      <c r="AG49" s="73"/>
      <c r="AH49" s="73"/>
      <c r="AI49" s="73" t="str">
        <f t="shared" si="1"/>
        <v/>
      </c>
      <c r="AJ49" s="73" t="e">
        <f>RANK(テーブル6464774[[#This Row],[列5]],$AG$6:$AG$62,0)</f>
        <v>#N/A</v>
      </c>
      <c r="AK49" s="3"/>
      <c r="AL49" s="83">
        <v>44</v>
      </c>
      <c r="AM49" s="84"/>
      <c r="AN49" s="84"/>
      <c r="AO49" s="84"/>
      <c r="AP49" s="84"/>
      <c r="AQ49" s="84"/>
      <c r="AR49" s="84" t="str">
        <f t="shared" si="2"/>
        <v/>
      </c>
      <c r="AS49" s="84" t="e">
        <f>RANK(テーブル646474875[[#This Row],[列5]],$AP$6:$AP$62,0)</f>
        <v>#N/A</v>
      </c>
      <c r="AT49" s="3"/>
      <c r="AU49" s="94">
        <v>44</v>
      </c>
      <c r="AV49" s="95"/>
      <c r="AW49" s="95"/>
      <c r="AX49" s="95"/>
      <c r="AY49" s="95"/>
      <c r="AZ49" s="95"/>
      <c r="BA49" s="95" t="str">
        <f t="shared" si="3"/>
        <v/>
      </c>
      <c r="BB49" s="95" t="e">
        <f>RANK(テーブル646474875[[#This Row],[列5]],$AP$6:$AP$62,0)</f>
        <v>#N/A</v>
      </c>
      <c r="BC49" s="11"/>
      <c r="BD49" s="11"/>
    </row>
    <row r="50" spans="1:56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6" t="str">
        <f t="shared" si="4"/>
        <v/>
      </c>
      <c r="I50" s="35" t="e">
        <f ca="1">RANK(テーブル571[[#This Row],[列5]],$F$6:$F$62,0)</f>
        <v>#N/A</v>
      </c>
      <c r="J50" s="29"/>
      <c r="K50" s="47">
        <v>44</v>
      </c>
      <c r="L50" s="48"/>
      <c r="M50" s="48"/>
      <c r="N50" s="48"/>
      <c r="O50" s="48"/>
      <c r="P50" s="48"/>
      <c r="Q50" s="49" t="str">
        <f>IF(テーブル672[[#This Row],[列5]]&gt;=250,"金",IF(テーブル672[[#This Row],[列5]]&gt;=200,"銀",IF(テーブル672[[#This Row],[列5]]&gt;=100,"銅","")))</f>
        <v/>
      </c>
      <c r="R50" s="48" t="e">
        <f>RANK(テーブル672[[#This Row],[列5]],$O$6:$O$62,0)</f>
        <v>#N/A</v>
      </c>
      <c r="S50" s="9"/>
      <c r="T50" s="60">
        <v>44</v>
      </c>
      <c r="U50" s="61"/>
      <c r="V50" s="61"/>
      <c r="W50" s="61"/>
      <c r="X50" s="61"/>
      <c r="Y50" s="61"/>
      <c r="Z50" s="62" t="str">
        <f t="shared" si="5"/>
        <v/>
      </c>
      <c r="AA50" s="61" t="e">
        <f>RANK(テーブル64673[[#This Row],[列5]],$X$6:$X$62,0)</f>
        <v>#N/A</v>
      </c>
      <c r="AB50" s="9"/>
      <c r="AC50" s="72">
        <v>44</v>
      </c>
      <c r="AD50" s="73"/>
      <c r="AE50" s="73"/>
      <c r="AF50" s="73"/>
      <c r="AG50" s="73"/>
      <c r="AH50" s="73"/>
      <c r="AI50" s="73" t="str">
        <f t="shared" si="1"/>
        <v/>
      </c>
      <c r="AJ50" s="73" t="e">
        <f>RANK(テーブル6464774[[#This Row],[列5]],$AG$6:$AG$62,0)</f>
        <v>#N/A</v>
      </c>
      <c r="AK50" s="9"/>
      <c r="AL50" s="83">
        <v>44</v>
      </c>
      <c r="AM50" s="84"/>
      <c r="AN50" s="84"/>
      <c r="AO50" s="84"/>
      <c r="AP50" s="84"/>
      <c r="AQ50" s="84"/>
      <c r="AR50" s="84" t="str">
        <f t="shared" si="2"/>
        <v/>
      </c>
      <c r="AS50" s="84" t="e">
        <f>RANK(テーブル646474875[[#This Row],[列5]],$AP$6:$AP$62,0)</f>
        <v>#N/A</v>
      </c>
      <c r="AT50" s="2"/>
      <c r="AU50" s="94">
        <v>44</v>
      </c>
      <c r="AV50" s="95"/>
      <c r="AW50" s="95"/>
      <c r="AX50" s="95"/>
      <c r="AY50" s="95"/>
      <c r="AZ50" s="95"/>
      <c r="BA50" s="95" t="str">
        <f t="shared" si="3"/>
        <v/>
      </c>
      <c r="BB50" s="95" t="e">
        <f>RANK(テーブル646474875[[#This Row],[列5]],$AP$6:$AP$62,0)</f>
        <v>#N/A</v>
      </c>
      <c r="BC50" s="11"/>
      <c r="BD50" s="11"/>
    </row>
    <row r="51" spans="1:56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6" t="str">
        <f t="shared" si="4"/>
        <v/>
      </c>
      <c r="I51" s="35" t="e">
        <f ca="1">RANK(テーブル571[[#This Row],[列5]],$F$6:$F$62,0)</f>
        <v>#N/A</v>
      </c>
      <c r="J51" s="29"/>
      <c r="K51" s="47">
        <v>46</v>
      </c>
      <c r="L51" s="51"/>
      <c r="M51" s="51"/>
      <c r="N51" s="48"/>
      <c r="O51" s="48"/>
      <c r="P51" s="48"/>
      <c r="Q51" s="49" t="str">
        <f>IF(テーブル672[[#This Row],[列5]]&gt;=250,"金",IF(テーブル672[[#This Row],[列5]]&gt;=200,"銀",IF(テーブル672[[#This Row],[列5]]&gt;=100,"銅","")))</f>
        <v/>
      </c>
      <c r="R51" s="48" t="e">
        <f>RANK(テーブル672[[#This Row],[列5]],$O$6:$O$62,0)</f>
        <v>#N/A</v>
      </c>
      <c r="S51" s="9"/>
      <c r="T51" s="60">
        <v>46</v>
      </c>
      <c r="U51" s="64"/>
      <c r="V51" s="64"/>
      <c r="W51" s="61"/>
      <c r="X51" s="61"/>
      <c r="Y51" s="61"/>
      <c r="Z51" s="62" t="str">
        <f t="shared" si="5"/>
        <v/>
      </c>
      <c r="AA51" s="61" t="e">
        <f>RANK(テーブル64673[[#This Row],[列5]],$X$6:$X$62,0)</f>
        <v>#N/A</v>
      </c>
      <c r="AB51" s="9"/>
      <c r="AC51" s="72">
        <v>46</v>
      </c>
      <c r="AD51" s="75"/>
      <c r="AE51" s="75"/>
      <c r="AF51" s="73"/>
      <c r="AG51" s="73"/>
      <c r="AH51" s="73"/>
      <c r="AI51" s="73" t="str">
        <f t="shared" si="1"/>
        <v/>
      </c>
      <c r="AJ51" s="73" t="e">
        <f>RANK(テーブル6464774[[#This Row],[列5]],$AG$6:$AG$62,0)</f>
        <v>#N/A</v>
      </c>
      <c r="AK51" s="9"/>
      <c r="AL51" s="83">
        <v>46</v>
      </c>
      <c r="AM51" s="86"/>
      <c r="AN51" s="86"/>
      <c r="AO51" s="84"/>
      <c r="AP51" s="84"/>
      <c r="AQ51" s="84"/>
      <c r="AR51" s="84" t="str">
        <f t="shared" si="2"/>
        <v/>
      </c>
      <c r="AS51" s="84" t="e">
        <f>RANK(テーブル646474875[[#This Row],[列5]],$AP$6:$AP$62,0)</f>
        <v>#N/A</v>
      </c>
      <c r="AT51" s="9"/>
      <c r="AU51" s="94">
        <v>46</v>
      </c>
      <c r="AV51" s="97"/>
      <c r="AW51" s="97"/>
      <c r="AX51" s="95"/>
      <c r="AY51" s="95"/>
      <c r="AZ51" s="95"/>
      <c r="BA51" s="95" t="str">
        <f t="shared" si="3"/>
        <v/>
      </c>
      <c r="BB51" s="95" t="e">
        <f>RANK(テーブル646474875[[#This Row],[列5]],$AP$6:$AP$62,0)</f>
        <v>#N/A</v>
      </c>
      <c r="BC51" s="11"/>
      <c r="BD51" s="11"/>
    </row>
    <row r="52" spans="1:56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6" t="str">
        <f t="shared" si="4"/>
        <v/>
      </c>
      <c r="I52" s="35" t="e">
        <f ca="1">RANK(テーブル571[[#This Row],[列5]],$F$6:$F$62,0)</f>
        <v>#N/A</v>
      </c>
      <c r="J52" s="29"/>
      <c r="K52" s="47">
        <v>47</v>
      </c>
      <c r="L52" s="48"/>
      <c r="M52" s="48"/>
      <c r="N52" s="48"/>
      <c r="O52" s="48"/>
      <c r="P52" s="48"/>
      <c r="Q52" s="49" t="str">
        <f>IF(テーブル672[[#This Row],[列5]]&gt;=250,"金",IF(テーブル672[[#This Row],[列5]]&gt;=200,"銀",IF(テーブル672[[#This Row],[列5]]&gt;=100,"銅","")))</f>
        <v/>
      </c>
      <c r="R52" s="48" t="e">
        <f>RANK(テーブル672[[#This Row],[列5]],$O$6:$O$62,0)</f>
        <v>#N/A</v>
      </c>
      <c r="S52" s="9"/>
      <c r="T52" s="60">
        <v>47</v>
      </c>
      <c r="U52" s="61"/>
      <c r="V52" s="61"/>
      <c r="W52" s="61"/>
      <c r="X52" s="61"/>
      <c r="Y52" s="61"/>
      <c r="Z52" s="62" t="str">
        <f t="shared" si="5"/>
        <v/>
      </c>
      <c r="AA52" s="61" t="e">
        <f>RANK(テーブル64673[[#This Row],[列5]],$X$6:$X$62,0)</f>
        <v>#N/A</v>
      </c>
      <c r="AB52" s="9"/>
      <c r="AC52" s="72">
        <v>47</v>
      </c>
      <c r="AD52" s="73"/>
      <c r="AE52" s="73"/>
      <c r="AF52" s="73"/>
      <c r="AG52" s="73"/>
      <c r="AH52" s="73"/>
      <c r="AI52" s="73" t="str">
        <f t="shared" si="1"/>
        <v/>
      </c>
      <c r="AJ52" s="73" t="e">
        <f>RANK(テーブル6464774[[#This Row],[列5]],$AG$6:$AG$62,0)</f>
        <v>#N/A</v>
      </c>
      <c r="AK52" s="3"/>
      <c r="AL52" s="83">
        <v>47</v>
      </c>
      <c r="AM52" s="84"/>
      <c r="AN52" s="84"/>
      <c r="AO52" s="84"/>
      <c r="AP52" s="84"/>
      <c r="AQ52" s="84"/>
      <c r="AR52" s="84" t="str">
        <f t="shared" si="2"/>
        <v/>
      </c>
      <c r="AS52" s="84" t="e">
        <f>RANK(テーブル646474875[[#This Row],[列5]],$AP$6:$AP$62,0)</f>
        <v>#N/A</v>
      </c>
      <c r="AT52" s="3"/>
      <c r="AU52" s="94">
        <v>47</v>
      </c>
      <c r="AV52" s="95"/>
      <c r="AW52" s="95"/>
      <c r="AX52" s="95"/>
      <c r="AY52" s="95"/>
      <c r="AZ52" s="95"/>
      <c r="BA52" s="95" t="str">
        <f t="shared" si="3"/>
        <v/>
      </c>
      <c r="BB52" s="95" t="e">
        <f>RANK(テーブル646474875[[#This Row],[列5]],$AP$6:$AP$62,0)</f>
        <v>#N/A</v>
      </c>
      <c r="BC52" s="11"/>
      <c r="BD52" s="11"/>
    </row>
    <row r="53" spans="1:56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6" t="str">
        <f t="shared" si="4"/>
        <v/>
      </c>
      <c r="I53" s="35" t="e">
        <f ca="1">RANK(テーブル571[[#This Row],[列5]],$F$6:$F$62,0)</f>
        <v>#N/A</v>
      </c>
      <c r="J53" s="29"/>
      <c r="K53" s="47">
        <v>48</v>
      </c>
      <c r="L53" s="48"/>
      <c r="M53" s="48"/>
      <c r="N53" s="48"/>
      <c r="O53" s="48"/>
      <c r="P53" s="48"/>
      <c r="Q53" s="49" t="str">
        <f>IF(テーブル672[[#This Row],[列5]]&gt;=250,"金",IF(テーブル672[[#This Row],[列5]]&gt;=200,"銀",IF(テーブル672[[#This Row],[列5]]&gt;=100,"銅","")))</f>
        <v/>
      </c>
      <c r="R53" s="48" t="e">
        <f>RANK(テーブル672[[#This Row],[列5]],$O$6:$O$62,0)</f>
        <v>#N/A</v>
      </c>
      <c r="S53" s="3"/>
      <c r="T53" s="60">
        <v>48</v>
      </c>
      <c r="U53" s="61"/>
      <c r="V53" s="61"/>
      <c r="W53" s="61"/>
      <c r="X53" s="61"/>
      <c r="Y53" s="61"/>
      <c r="Z53" s="62" t="str">
        <f t="shared" si="5"/>
        <v/>
      </c>
      <c r="AA53" s="61" t="e">
        <f>RANK(テーブル64673[[#This Row],[列5]],$X$6:$X$62,0)</f>
        <v>#N/A</v>
      </c>
      <c r="AB53" s="9"/>
      <c r="AC53" s="72">
        <v>48</v>
      </c>
      <c r="AD53" s="73"/>
      <c r="AE53" s="73"/>
      <c r="AF53" s="73"/>
      <c r="AG53" s="73"/>
      <c r="AH53" s="73"/>
      <c r="AI53" s="73" t="str">
        <f t="shared" si="1"/>
        <v/>
      </c>
      <c r="AJ53" s="73" t="e">
        <f>RANK(テーブル6464774[[#This Row],[列5]],$AG$6:$AG$62,0)</f>
        <v>#N/A</v>
      </c>
      <c r="AK53" s="9"/>
      <c r="AL53" s="83">
        <v>48</v>
      </c>
      <c r="AM53" s="84"/>
      <c r="AN53" s="84"/>
      <c r="AO53" s="84"/>
      <c r="AP53" s="84"/>
      <c r="AQ53" s="84"/>
      <c r="AR53" s="84" t="str">
        <f t="shared" si="2"/>
        <v/>
      </c>
      <c r="AS53" s="84" t="e">
        <f>RANK(テーブル646474875[[#This Row],[列5]],$AP$6:$AP$62,0)</f>
        <v>#N/A</v>
      </c>
      <c r="AT53" s="9"/>
      <c r="AU53" s="94">
        <v>48</v>
      </c>
      <c r="AV53" s="95"/>
      <c r="AW53" s="95"/>
      <c r="AX53" s="95"/>
      <c r="AY53" s="95"/>
      <c r="AZ53" s="95"/>
      <c r="BA53" s="95" t="str">
        <f t="shared" si="3"/>
        <v/>
      </c>
      <c r="BB53" s="95" t="e">
        <f>RANK(テーブル646474875[[#This Row],[列5]],$AP$6:$AP$62,0)</f>
        <v>#N/A</v>
      </c>
      <c r="BC53" s="11"/>
      <c r="BD53" s="11"/>
    </row>
    <row r="54" spans="1:56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6" t="str">
        <f t="shared" si="4"/>
        <v/>
      </c>
      <c r="I54" s="35" t="e">
        <f ca="1">RANK(テーブル571[[#This Row],[列5]],$F$6:$F$62,0)</f>
        <v>#N/A</v>
      </c>
      <c r="J54" s="29"/>
      <c r="K54" s="47">
        <v>49</v>
      </c>
      <c r="L54" s="48"/>
      <c r="M54" s="48"/>
      <c r="N54" s="48"/>
      <c r="O54" s="48"/>
      <c r="P54" s="48"/>
      <c r="Q54" s="49" t="str">
        <f>IF(テーブル672[[#This Row],[列5]]&gt;=250,"金",IF(テーブル672[[#This Row],[列5]]&gt;=200,"銀",IF(テーブル672[[#This Row],[列5]]&gt;=100,"銅","")))</f>
        <v/>
      </c>
      <c r="R54" s="48" t="e">
        <f>RANK(テーブル672[[#This Row],[列5]],$O$6:$O$62,0)</f>
        <v>#N/A</v>
      </c>
      <c r="S54" s="29"/>
      <c r="T54" s="60">
        <v>49</v>
      </c>
      <c r="U54" s="61"/>
      <c r="V54" s="61"/>
      <c r="W54" s="61"/>
      <c r="X54" s="61"/>
      <c r="Y54" s="61"/>
      <c r="Z54" s="62" t="str">
        <f t="shared" si="5"/>
        <v/>
      </c>
      <c r="AA54" s="61" t="e">
        <f>RANK(テーブル64673[[#This Row],[列5]],$X$6:$X$62,0)</f>
        <v>#N/A</v>
      </c>
      <c r="AB54" s="9"/>
      <c r="AC54" s="72">
        <v>49</v>
      </c>
      <c r="AD54" s="73"/>
      <c r="AE54" s="73"/>
      <c r="AF54" s="73"/>
      <c r="AG54" s="73"/>
      <c r="AH54" s="73"/>
      <c r="AI54" s="73" t="str">
        <f t="shared" si="1"/>
        <v/>
      </c>
      <c r="AJ54" s="73" t="e">
        <f>RANK(テーブル6464774[[#This Row],[列5]],$AG$6:$AG$62,0)</f>
        <v>#N/A</v>
      </c>
      <c r="AK54" s="3"/>
      <c r="AL54" s="83">
        <v>49</v>
      </c>
      <c r="AM54" s="84"/>
      <c r="AN54" s="84"/>
      <c r="AO54" s="84"/>
      <c r="AP54" s="84"/>
      <c r="AQ54" s="84"/>
      <c r="AR54" s="84" t="str">
        <f t="shared" si="2"/>
        <v/>
      </c>
      <c r="AS54" s="84" t="e">
        <f>RANK(テーブル646474875[[#This Row],[列5]],$AP$6:$AP$62,0)</f>
        <v>#N/A</v>
      </c>
      <c r="AT54" s="9"/>
      <c r="AU54" s="94">
        <v>49</v>
      </c>
      <c r="AV54" s="95"/>
      <c r="AW54" s="95"/>
      <c r="AX54" s="95"/>
      <c r="AY54" s="95"/>
      <c r="AZ54" s="95"/>
      <c r="BA54" s="95" t="str">
        <f t="shared" si="3"/>
        <v/>
      </c>
      <c r="BB54" s="95" t="e">
        <f>RANK(テーブル646474875[[#This Row],[列5]],$AP$6:$AP$62,0)</f>
        <v>#N/A</v>
      </c>
      <c r="BC54" s="11"/>
      <c r="BD54" s="11"/>
    </row>
    <row r="55" spans="1:56" ht="22.5" hidden="1" customHeight="1" x14ac:dyDescent="0.15">
      <c r="A55" s="11"/>
      <c r="B55" s="35">
        <v>50</v>
      </c>
      <c r="C55" s="35"/>
      <c r="D55" s="37"/>
      <c r="E55" s="37"/>
      <c r="F55" s="35"/>
      <c r="G55" s="35"/>
      <c r="H55" s="36" t="str">
        <f t="shared" si="4"/>
        <v/>
      </c>
      <c r="I55" s="35" t="e">
        <f ca="1">RANK(テーブル571[[#This Row],[列5]],$F$6:$F$62,0)</f>
        <v>#N/A</v>
      </c>
      <c r="J55" s="19"/>
      <c r="K55" s="47">
        <v>50</v>
      </c>
      <c r="L55" s="48"/>
      <c r="M55" s="48"/>
      <c r="N55" s="48"/>
      <c r="O55" s="48"/>
      <c r="P55" s="48"/>
      <c r="Q55" s="49" t="str">
        <f>IF(テーブル672[[#This Row],[列5]]&gt;=250,"金",IF(テーブル672[[#This Row],[列5]]&gt;=200,"銀",IF(テーブル672[[#This Row],[列5]]&gt;=100,"銅","")))</f>
        <v/>
      </c>
      <c r="R55" s="48" t="e">
        <f>RANK(テーブル672[[#This Row],[列5]],$O$6:$O$62,0)</f>
        <v>#N/A</v>
      </c>
      <c r="S55" s="29"/>
      <c r="T55" s="60">
        <v>50</v>
      </c>
      <c r="U55" s="61"/>
      <c r="V55" s="61"/>
      <c r="W55" s="61"/>
      <c r="X55" s="61"/>
      <c r="Y55" s="61"/>
      <c r="Z55" s="62" t="str">
        <f t="shared" si="5"/>
        <v/>
      </c>
      <c r="AA55" s="61" t="e">
        <f>RANK(テーブル64673[[#This Row],[列5]],$X$6:$X$62,0)</f>
        <v>#N/A</v>
      </c>
      <c r="AB55" s="29"/>
      <c r="AC55" s="72">
        <v>50</v>
      </c>
      <c r="AD55" s="73"/>
      <c r="AE55" s="73"/>
      <c r="AF55" s="73"/>
      <c r="AG55" s="73"/>
      <c r="AH55" s="73"/>
      <c r="AI55" s="73" t="str">
        <f t="shared" si="1"/>
        <v/>
      </c>
      <c r="AJ55" s="73" t="e">
        <f>RANK(テーブル6464774[[#This Row],[列5]],$AG$6:$AG$62,0)</f>
        <v>#N/A</v>
      </c>
      <c r="AK55" s="9"/>
      <c r="AL55" s="83">
        <v>50</v>
      </c>
      <c r="AM55" s="84"/>
      <c r="AN55" s="84"/>
      <c r="AO55" s="84"/>
      <c r="AP55" s="84"/>
      <c r="AQ55" s="84"/>
      <c r="AR55" s="84" t="str">
        <f t="shared" si="2"/>
        <v/>
      </c>
      <c r="AS55" s="84" t="e">
        <f>RANK(テーブル646474875[[#This Row],[列5]],$AP$6:$AP$62,0)</f>
        <v>#N/A</v>
      </c>
      <c r="AT55" s="9"/>
      <c r="AU55" s="94">
        <v>50</v>
      </c>
      <c r="AV55" s="95"/>
      <c r="AW55" s="95"/>
      <c r="AX55" s="95"/>
      <c r="AY55" s="95"/>
      <c r="AZ55" s="95"/>
      <c r="BA55" s="95" t="str">
        <f t="shared" si="3"/>
        <v/>
      </c>
      <c r="BB55" s="95" t="e">
        <f>RANK(テーブル646474875[[#This Row],[列5]],$AP$6:$AP$62,0)</f>
        <v>#N/A</v>
      </c>
      <c r="BC55" s="11"/>
      <c r="BD55" s="11"/>
    </row>
    <row r="56" spans="1:56" ht="22.5" hidden="1" customHeight="1" x14ac:dyDescent="0.15">
      <c r="A56" s="21"/>
      <c r="B56" s="35">
        <v>51</v>
      </c>
      <c r="C56" s="35"/>
      <c r="D56" s="37"/>
      <c r="E56" s="37"/>
      <c r="F56" s="35"/>
      <c r="G56" s="35"/>
      <c r="H56" s="36" t="str">
        <f t="shared" si="4"/>
        <v/>
      </c>
      <c r="I56" s="35" t="e">
        <f ca="1">RANK(テーブル571[[#This Row],[列5]],$F$6:$F$62,0)</f>
        <v>#N/A</v>
      </c>
      <c r="J56" s="19"/>
      <c r="K56" s="47">
        <v>51</v>
      </c>
      <c r="L56" s="48"/>
      <c r="M56" s="48"/>
      <c r="N56" s="48"/>
      <c r="O56" s="50"/>
      <c r="P56" s="50"/>
      <c r="Q56" s="49" t="str">
        <f>IF(テーブル672[[#This Row],[列5]]&gt;=250,"金",IF(テーブル672[[#This Row],[列5]]&gt;=200,"銀",IF(テーブル672[[#This Row],[列5]]&gt;=100,"銅","")))</f>
        <v/>
      </c>
      <c r="R56" s="48" t="e">
        <f>RANK(テーブル672[[#This Row],[列5]],$O$6:$O$62,0)</f>
        <v>#N/A</v>
      </c>
      <c r="S56" s="29"/>
      <c r="T56" s="60">
        <v>51</v>
      </c>
      <c r="U56" s="61"/>
      <c r="V56" s="61"/>
      <c r="W56" s="61"/>
      <c r="X56" s="63"/>
      <c r="Y56" s="63"/>
      <c r="Z56" s="62" t="str">
        <f t="shared" si="5"/>
        <v/>
      </c>
      <c r="AA56" s="61" t="e">
        <f>RANK(テーブル64673[[#This Row],[列5]],$X$6:$X$62,0)</f>
        <v>#N/A</v>
      </c>
      <c r="AB56" s="9"/>
      <c r="AC56" s="72">
        <v>51</v>
      </c>
      <c r="AD56" s="73"/>
      <c r="AE56" s="73"/>
      <c r="AF56" s="73"/>
      <c r="AG56" s="74"/>
      <c r="AH56" s="74"/>
      <c r="AI56" s="73" t="str">
        <f t="shared" si="1"/>
        <v/>
      </c>
      <c r="AJ56" s="73" t="e">
        <f>RANK(テーブル6464774[[#This Row],[列5]],$AG$6:$AG$62,0)</f>
        <v>#N/A</v>
      </c>
      <c r="AK56" s="3"/>
      <c r="AL56" s="83">
        <v>51</v>
      </c>
      <c r="AM56" s="84"/>
      <c r="AN56" s="84"/>
      <c r="AO56" s="84"/>
      <c r="AP56" s="85"/>
      <c r="AQ56" s="85"/>
      <c r="AR56" s="84" t="str">
        <f t="shared" si="2"/>
        <v/>
      </c>
      <c r="AS56" s="84" t="e">
        <f>RANK(テーブル646474875[[#This Row],[列5]],$AP$6:$AP$62,0)</f>
        <v>#N/A</v>
      </c>
      <c r="AT56" s="9"/>
      <c r="AU56" s="94">
        <v>51</v>
      </c>
      <c r="AV56" s="95"/>
      <c r="AW56" s="95"/>
      <c r="AX56" s="95"/>
      <c r="AY56" s="96"/>
      <c r="AZ56" s="96"/>
      <c r="BA56" s="95" t="str">
        <f t="shared" si="3"/>
        <v/>
      </c>
      <c r="BB56" s="95" t="e">
        <f>RANK(テーブル646474875[[#This Row],[列5]],$AP$6:$AP$62,0)</f>
        <v>#N/A</v>
      </c>
      <c r="BC56" s="11"/>
      <c r="BD56" s="11"/>
    </row>
    <row r="57" spans="1:56" ht="22.5" hidden="1" customHeight="1" x14ac:dyDescent="0.15">
      <c r="A57" s="11"/>
      <c r="B57" s="35">
        <v>52</v>
      </c>
      <c r="C57" s="35"/>
      <c r="D57" s="98"/>
      <c r="E57" s="37"/>
      <c r="F57" s="35"/>
      <c r="G57" s="35"/>
      <c r="H57" s="36" t="str">
        <f t="shared" si="4"/>
        <v/>
      </c>
      <c r="I57" s="35" t="e">
        <f ca="1">RANK(テーブル571[[#This Row],[列5]],$F$6:$F$62,0)</f>
        <v>#N/A</v>
      </c>
      <c r="J57" s="19"/>
      <c r="K57" s="47">
        <v>52</v>
      </c>
      <c r="L57" s="48"/>
      <c r="M57" s="48"/>
      <c r="N57" s="48"/>
      <c r="O57" s="48"/>
      <c r="P57" s="48"/>
      <c r="Q57" s="49" t="str">
        <f>IF(テーブル672[[#This Row],[列5]]&gt;=250,"金",IF(テーブル672[[#This Row],[列5]]&gt;=200,"銀",IF(テーブル672[[#This Row],[列5]]&gt;=100,"銅","")))</f>
        <v/>
      </c>
      <c r="R57" s="48" t="e">
        <f>RANK(テーブル672[[#This Row],[列5]],$O$6:$O$62,0)</f>
        <v>#N/A</v>
      </c>
      <c r="S57" s="29"/>
      <c r="T57" s="60">
        <v>52</v>
      </c>
      <c r="U57" s="61"/>
      <c r="V57" s="61"/>
      <c r="W57" s="61"/>
      <c r="X57" s="61"/>
      <c r="Y57" s="61"/>
      <c r="Z57" s="62" t="str">
        <f t="shared" si="5"/>
        <v/>
      </c>
      <c r="AA57" s="61" t="e">
        <f>RANK(テーブル64673[[#This Row],[列5]],$X$6:$X$62,0)</f>
        <v>#N/A</v>
      </c>
      <c r="AB57" s="9"/>
      <c r="AC57" s="72">
        <v>52</v>
      </c>
      <c r="AD57" s="73"/>
      <c r="AE57" s="73"/>
      <c r="AF57" s="73"/>
      <c r="AG57" s="73"/>
      <c r="AH57" s="73"/>
      <c r="AI57" s="73" t="str">
        <f t="shared" si="1"/>
        <v/>
      </c>
      <c r="AJ57" s="73" t="e">
        <f>RANK(テーブル6464774[[#This Row],[列5]],$AG$6:$AG$62,0)</f>
        <v>#N/A</v>
      </c>
      <c r="AK57" s="9"/>
      <c r="AL57" s="83">
        <v>52</v>
      </c>
      <c r="AM57" s="84"/>
      <c r="AN57" s="84"/>
      <c r="AO57" s="84"/>
      <c r="AP57" s="84"/>
      <c r="AQ57" s="84"/>
      <c r="AR57" s="84" t="str">
        <f t="shared" si="2"/>
        <v/>
      </c>
      <c r="AS57" s="84" t="e">
        <f>RANK(テーブル646474875[[#This Row],[列5]],$AP$6:$AP$62,0)</f>
        <v>#N/A</v>
      </c>
      <c r="AT57" s="9"/>
      <c r="AU57" s="94">
        <v>52</v>
      </c>
      <c r="AV57" s="95"/>
      <c r="AW57" s="95"/>
      <c r="AX57" s="95"/>
      <c r="AY57" s="95"/>
      <c r="AZ57" s="95"/>
      <c r="BA57" s="95" t="str">
        <f t="shared" si="3"/>
        <v/>
      </c>
      <c r="BB57" s="95" t="e">
        <f>RANK(テーブル646474875[[#This Row],[列5]],$AP$6:$AP$62,0)</f>
        <v>#N/A</v>
      </c>
      <c r="BC57" s="11"/>
      <c r="BD57" s="11"/>
    </row>
    <row r="58" spans="1:56" ht="22.5" hidden="1" customHeight="1" x14ac:dyDescent="0.15">
      <c r="A58" s="21"/>
      <c r="B58" s="35">
        <v>53</v>
      </c>
      <c r="C58" s="35"/>
      <c r="D58" s="37"/>
      <c r="E58" s="37"/>
      <c r="F58" s="35"/>
      <c r="G58" s="35"/>
      <c r="H58" s="36" t="str">
        <f t="shared" si="4"/>
        <v/>
      </c>
      <c r="I58" s="35" t="e">
        <f ca="1">RANK(テーブル571[[#This Row],[列5]],$F$6:$F$62,0)</f>
        <v>#N/A</v>
      </c>
      <c r="J58" s="19"/>
      <c r="K58" s="47">
        <v>53</v>
      </c>
      <c r="L58" s="48"/>
      <c r="M58" s="48"/>
      <c r="N58" s="48"/>
      <c r="O58" s="48"/>
      <c r="P58" s="48"/>
      <c r="Q58" s="49" t="str">
        <f>IF(テーブル672[[#This Row],[列5]]&gt;=250,"金",IF(テーブル672[[#This Row],[列5]]&gt;=200,"銀",IF(テーブル672[[#This Row],[列5]]&gt;=100,"銅","")))</f>
        <v/>
      </c>
      <c r="R58" s="48" t="e">
        <f>RANK(テーブル672[[#This Row],[列5]],$O$6:$O$62,0)</f>
        <v>#N/A</v>
      </c>
      <c r="S58" s="29"/>
      <c r="T58" s="60">
        <v>53</v>
      </c>
      <c r="U58" s="61"/>
      <c r="V58" s="61"/>
      <c r="W58" s="61"/>
      <c r="X58" s="61"/>
      <c r="Y58" s="61"/>
      <c r="Z58" s="62" t="str">
        <f t="shared" si="5"/>
        <v/>
      </c>
      <c r="AA58" s="61" t="e">
        <f>RANK(テーブル64673[[#This Row],[列5]],$X$6:$X$62,0)</f>
        <v>#N/A</v>
      </c>
      <c r="AB58" s="9"/>
      <c r="AC58" s="72">
        <v>53</v>
      </c>
      <c r="AD58" s="73"/>
      <c r="AE58" s="73"/>
      <c r="AF58" s="73"/>
      <c r="AG58" s="73"/>
      <c r="AH58" s="73"/>
      <c r="AI58" s="73" t="str">
        <f t="shared" si="1"/>
        <v/>
      </c>
      <c r="AJ58" s="73" t="e">
        <f>RANK(テーブル6464774[[#This Row],[列5]],$AG$6:$AG$62,0)</f>
        <v>#N/A</v>
      </c>
      <c r="AK58" s="9"/>
      <c r="AL58" s="83">
        <v>53</v>
      </c>
      <c r="AM58" s="84"/>
      <c r="AN58" s="84"/>
      <c r="AO58" s="84"/>
      <c r="AP58" s="84"/>
      <c r="AQ58" s="84"/>
      <c r="AR58" s="84" t="str">
        <f t="shared" si="2"/>
        <v/>
      </c>
      <c r="AS58" s="84" t="e">
        <f>RANK(テーブル646474875[[#This Row],[列5]],$AP$6:$AP$62,0)</f>
        <v>#N/A</v>
      </c>
      <c r="AT58" s="3"/>
      <c r="AU58" s="94">
        <v>53</v>
      </c>
      <c r="AV58" s="95"/>
      <c r="AW58" s="95"/>
      <c r="AX58" s="95"/>
      <c r="AY58" s="95"/>
      <c r="AZ58" s="95"/>
      <c r="BA58" s="95" t="str">
        <f t="shared" si="3"/>
        <v/>
      </c>
      <c r="BB58" s="95" t="e">
        <f>RANK(テーブル646474875[[#This Row],[列5]],$AP$6:$AP$62,0)</f>
        <v>#N/A</v>
      </c>
      <c r="BC58" s="11"/>
      <c r="BD58" s="11"/>
    </row>
    <row r="59" spans="1:56" ht="22.5" hidden="1" customHeight="1" x14ac:dyDescent="0.15">
      <c r="A59" s="22"/>
      <c r="B59" s="35">
        <v>54</v>
      </c>
      <c r="C59" s="35"/>
      <c r="D59" s="37"/>
      <c r="E59" s="37"/>
      <c r="F59" s="35"/>
      <c r="G59" s="35"/>
      <c r="H59" s="36" t="str">
        <f t="shared" si="4"/>
        <v/>
      </c>
      <c r="I59" s="35" t="e">
        <f ca="1">RANK(テーブル571[[#This Row],[列5]],$F$6:$F$62,0)</f>
        <v>#N/A</v>
      </c>
      <c r="J59" s="19"/>
      <c r="K59" s="47">
        <v>54</v>
      </c>
      <c r="L59" s="48"/>
      <c r="M59" s="48"/>
      <c r="N59" s="48"/>
      <c r="O59" s="50"/>
      <c r="P59" s="50"/>
      <c r="Q59" s="49" t="str">
        <f>IF(テーブル672[[#This Row],[列5]]&gt;=250,"金",IF(テーブル672[[#This Row],[列5]]&gt;=200,"銀",IF(テーブル672[[#This Row],[列5]]&gt;=100,"銅","")))</f>
        <v/>
      </c>
      <c r="R59" s="48" t="e">
        <f>RANK(テーブル672[[#This Row],[列5]],$O$6:$O$62,0)</f>
        <v>#N/A</v>
      </c>
      <c r="S59" s="29"/>
      <c r="T59" s="60">
        <v>54</v>
      </c>
      <c r="U59" s="61"/>
      <c r="V59" s="61"/>
      <c r="W59" s="61"/>
      <c r="X59" s="63"/>
      <c r="Y59" s="63"/>
      <c r="Z59" s="62" t="str">
        <f t="shared" si="5"/>
        <v/>
      </c>
      <c r="AA59" s="61" t="e">
        <f>RANK(テーブル64673[[#This Row],[列5]],$X$6:$X$62,0)</f>
        <v>#N/A</v>
      </c>
      <c r="AB59" s="9"/>
      <c r="AC59" s="72">
        <v>54</v>
      </c>
      <c r="AD59" s="73"/>
      <c r="AE59" s="73"/>
      <c r="AF59" s="73"/>
      <c r="AG59" s="74"/>
      <c r="AH59" s="74"/>
      <c r="AI59" s="73" t="str">
        <f t="shared" si="1"/>
        <v/>
      </c>
      <c r="AJ59" s="73" t="e">
        <f>RANK(テーブル6464774[[#This Row],[列5]],$AG$6:$AG$62,0)</f>
        <v>#N/A</v>
      </c>
      <c r="AK59" s="9"/>
      <c r="AL59" s="83">
        <v>54</v>
      </c>
      <c r="AM59" s="84"/>
      <c r="AN59" s="84"/>
      <c r="AO59" s="84"/>
      <c r="AP59" s="85"/>
      <c r="AQ59" s="85"/>
      <c r="AR59" s="84" t="str">
        <f t="shared" si="2"/>
        <v/>
      </c>
      <c r="AS59" s="84" t="e">
        <f>RANK(テーブル646474875[[#This Row],[列5]],$AP$6:$AP$62,0)</f>
        <v>#N/A</v>
      </c>
      <c r="AT59" s="9"/>
      <c r="AU59" s="94">
        <v>54</v>
      </c>
      <c r="AV59" s="95"/>
      <c r="AW59" s="95"/>
      <c r="AX59" s="95"/>
      <c r="AY59" s="96"/>
      <c r="AZ59" s="96"/>
      <c r="BA59" s="95" t="str">
        <f t="shared" si="3"/>
        <v/>
      </c>
      <c r="BB59" s="95" t="e">
        <f>RANK(テーブル646474875[[#This Row],[列5]],$AP$6:$AP$62,0)</f>
        <v>#N/A</v>
      </c>
      <c r="BC59" s="11"/>
      <c r="BD59" s="11"/>
    </row>
    <row r="60" spans="1:56" ht="22.5" hidden="1" customHeight="1" x14ac:dyDescent="0.15">
      <c r="A60" s="11"/>
      <c r="B60" s="35">
        <v>55</v>
      </c>
      <c r="C60" s="35"/>
      <c r="D60" s="37"/>
      <c r="E60" s="37"/>
      <c r="F60" s="35"/>
      <c r="G60" s="35"/>
      <c r="H60" s="36" t="str">
        <f t="shared" si="4"/>
        <v/>
      </c>
      <c r="I60" s="35" t="e">
        <f ca="1">RANK(テーブル571[[#This Row],[列5]],$F$6:$F$62,0)</f>
        <v>#N/A</v>
      </c>
      <c r="J60" s="19"/>
      <c r="K60" s="47">
        <v>55</v>
      </c>
      <c r="L60" s="48"/>
      <c r="M60" s="48"/>
      <c r="N60" s="48"/>
      <c r="O60" s="48"/>
      <c r="P60" s="48"/>
      <c r="Q60" s="49" t="str">
        <f>IF(テーブル672[[#This Row],[列5]]&gt;=250,"金",IF(テーブル672[[#This Row],[列5]]&gt;=200,"銀",IF(テーブル672[[#This Row],[列5]]&gt;=100,"銅","")))</f>
        <v/>
      </c>
      <c r="R60" s="48" t="e">
        <f>RANK(テーブル672[[#This Row],[列5]],$O$6:$O$62,0)</f>
        <v>#N/A</v>
      </c>
      <c r="S60" s="29"/>
      <c r="T60" s="60">
        <v>55</v>
      </c>
      <c r="U60" s="61"/>
      <c r="V60" s="61"/>
      <c r="W60" s="61"/>
      <c r="X60" s="61"/>
      <c r="Y60" s="61"/>
      <c r="Z60" s="62" t="str">
        <f t="shared" si="5"/>
        <v/>
      </c>
      <c r="AA60" s="61" t="e">
        <f>RANK(テーブル64673[[#This Row],[列5]],$X$6:$X$62,0)</f>
        <v>#N/A</v>
      </c>
      <c r="AB60" s="9"/>
      <c r="AC60" s="72">
        <v>55</v>
      </c>
      <c r="AD60" s="73"/>
      <c r="AE60" s="73"/>
      <c r="AF60" s="73"/>
      <c r="AG60" s="73"/>
      <c r="AH60" s="73"/>
      <c r="AI60" s="73" t="str">
        <f t="shared" si="1"/>
        <v/>
      </c>
      <c r="AJ60" s="73" t="e">
        <f>RANK(テーブル6464774[[#This Row],[列5]],$AG$6:$AG$62,0)</f>
        <v>#N/A</v>
      </c>
      <c r="AK60" s="9"/>
      <c r="AL60" s="83">
        <v>55</v>
      </c>
      <c r="AM60" s="84"/>
      <c r="AN60" s="84"/>
      <c r="AO60" s="84"/>
      <c r="AP60" s="84"/>
      <c r="AQ60" s="84"/>
      <c r="AR60" s="84" t="str">
        <f t="shared" si="2"/>
        <v/>
      </c>
      <c r="AS60" s="84" t="e">
        <f>RANK(テーブル646474875[[#This Row],[列5]],$AP$6:$AP$62,0)</f>
        <v>#N/A</v>
      </c>
      <c r="AT60" s="9"/>
      <c r="AU60" s="94">
        <v>55</v>
      </c>
      <c r="AV60" s="95"/>
      <c r="AW60" s="95"/>
      <c r="AX60" s="95"/>
      <c r="AY60" s="95"/>
      <c r="AZ60" s="95"/>
      <c r="BA60" s="95" t="str">
        <f t="shared" si="3"/>
        <v/>
      </c>
      <c r="BB60" s="95" t="e">
        <f>RANK(テーブル646474875[[#This Row],[列5]],$AP$6:$AP$62,0)</f>
        <v>#N/A</v>
      </c>
      <c r="BC60" s="11"/>
      <c r="BD60" s="11"/>
    </row>
    <row r="61" spans="1:56" ht="22.5" hidden="1" customHeight="1" x14ac:dyDescent="0.15">
      <c r="A61" s="22"/>
      <c r="B61" s="35">
        <v>56</v>
      </c>
      <c r="C61" s="35"/>
      <c r="D61" s="37"/>
      <c r="E61" s="37"/>
      <c r="F61" s="35"/>
      <c r="G61" s="35"/>
      <c r="H61" s="36" t="str">
        <f t="shared" si="4"/>
        <v/>
      </c>
      <c r="I61" s="35" t="e">
        <f ca="1">RANK(テーブル571[[#This Row],[列5]],$F$6:$F$62,0)</f>
        <v>#N/A</v>
      </c>
      <c r="J61" s="19"/>
      <c r="K61" s="47">
        <v>56</v>
      </c>
      <c r="L61" s="48"/>
      <c r="M61" s="48"/>
      <c r="N61" s="48"/>
      <c r="O61" s="48"/>
      <c r="P61" s="48"/>
      <c r="Q61" s="49" t="str">
        <f>IF(テーブル672[[#This Row],[列5]]&gt;=250,"金",IF(テーブル672[[#This Row],[列5]]&gt;=200,"銀",IF(テーブル672[[#This Row],[列5]]&gt;=100,"銅","")))</f>
        <v/>
      </c>
      <c r="R61" s="48" t="e">
        <f>RANK(テーブル672[[#This Row],[列5]],$O$6:$O$62,0)</f>
        <v>#N/A</v>
      </c>
      <c r="S61" s="29"/>
      <c r="T61" s="60">
        <v>56</v>
      </c>
      <c r="U61" s="61"/>
      <c r="V61" s="61"/>
      <c r="W61" s="61"/>
      <c r="X61" s="61"/>
      <c r="Y61" s="61"/>
      <c r="Z61" s="62" t="str">
        <f t="shared" si="5"/>
        <v/>
      </c>
      <c r="AA61" s="61" t="e">
        <f>RANK(テーブル64673[[#This Row],[列5]],$X$6:$X$62,0)</f>
        <v>#N/A</v>
      </c>
      <c r="AB61" s="9"/>
      <c r="AC61" s="72">
        <v>56</v>
      </c>
      <c r="AD61" s="73"/>
      <c r="AE61" s="73"/>
      <c r="AF61" s="73"/>
      <c r="AG61" s="73"/>
      <c r="AH61" s="73"/>
      <c r="AI61" s="73" t="str">
        <f t="shared" si="1"/>
        <v/>
      </c>
      <c r="AJ61" s="73" t="e">
        <f>RANK(テーブル6464774[[#This Row],[列5]],$AG$6:$AG$62,0)</f>
        <v>#N/A</v>
      </c>
      <c r="AK61" s="9"/>
      <c r="AL61" s="83">
        <v>56</v>
      </c>
      <c r="AM61" s="84"/>
      <c r="AN61" s="84"/>
      <c r="AO61" s="84"/>
      <c r="AP61" s="84"/>
      <c r="AQ61" s="84"/>
      <c r="AR61" s="84" t="str">
        <f t="shared" si="2"/>
        <v/>
      </c>
      <c r="AS61" s="84" t="e">
        <f>RANK(テーブル646474875[[#This Row],[列5]],$AP$6:$AP$62,0)</f>
        <v>#N/A</v>
      </c>
      <c r="AT61" s="9"/>
      <c r="AU61" s="94">
        <v>56</v>
      </c>
      <c r="AV61" s="95"/>
      <c r="AW61" s="95"/>
      <c r="AX61" s="95"/>
      <c r="AY61" s="95"/>
      <c r="AZ61" s="95"/>
      <c r="BA61" s="95" t="str">
        <f t="shared" si="3"/>
        <v/>
      </c>
      <c r="BB61" s="95" t="e">
        <f>RANK(テーブル646474875[[#This Row],[列5]],$AP$6:$AP$62,0)</f>
        <v>#N/A</v>
      </c>
      <c r="BC61" s="11"/>
      <c r="BD61" s="11"/>
    </row>
    <row r="62" spans="1:56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6" t="str">
        <f t="shared" si="4"/>
        <v/>
      </c>
      <c r="I62" s="37" t="e">
        <f ca="1">RANK(テーブル571[[#This Row],[列5]],$F$6:$F$62,0)</f>
        <v>#N/A</v>
      </c>
      <c r="J62" s="19"/>
      <c r="K62" s="52">
        <v>55</v>
      </c>
      <c r="L62" s="48"/>
      <c r="M62" s="48"/>
      <c r="N62" s="48"/>
      <c r="O62" s="48"/>
      <c r="P62" s="48"/>
      <c r="Q62" s="49" t="str">
        <f>IF(テーブル672[[#This Row],[列5]]&gt;=250,"金",IF(テーブル672[[#This Row],[列5]]&gt;=200,"銀",IF(テーブル672[[#This Row],[列5]]&gt;=100,"銅","")))</f>
        <v/>
      </c>
      <c r="R62" s="48" t="e">
        <f>RANK(テーブル672[[#This Row],[列5]],$O$6:$O$62,0)</f>
        <v>#N/A</v>
      </c>
      <c r="S62" s="29"/>
      <c r="T62" s="60">
        <v>57</v>
      </c>
      <c r="U62" s="61"/>
      <c r="V62" s="61"/>
      <c r="W62" s="61"/>
      <c r="X62" s="61"/>
      <c r="Y62" s="61"/>
      <c r="Z62" s="62" t="str">
        <f t="shared" si="5"/>
        <v/>
      </c>
      <c r="AA62" s="61" t="e">
        <f>RANK(テーブル64673[[#This Row],[列5]],$X$6:$X$62,0)</f>
        <v>#N/A</v>
      </c>
      <c r="AB62" s="9"/>
      <c r="AC62" s="72">
        <v>57</v>
      </c>
      <c r="AD62" s="73"/>
      <c r="AE62" s="73"/>
      <c r="AF62" s="73"/>
      <c r="AG62" s="73"/>
      <c r="AH62" s="73"/>
      <c r="AI62" s="73" t="str">
        <f t="shared" si="1"/>
        <v/>
      </c>
      <c r="AJ62" s="73" t="e">
        <f>RANK(テーブル6464774[[#This Row],[列5]],$AG$6:$AG$62,0)</f>
        <v>#N/A</v>
      </c>
      <c r="AK62" s="9"/>
      <c r="AL62" s="83">
        <v>57</v>
      </c>
      <c r="AM62" s="84"/>
      <c r="AN62" s="84"/>
      <c r="AO62" s="84"/>
      <c r="AP62" s="84"/>
      <c r="AQ62" s="84"/>
      <c r="AR62" s="84" t="str">
        <f t="shared" si="2"/>
        <v/>
      </c>
      <c r="AS62" s="84" t="e">
        <f>RANK(テーブル646474875[[#This Row],[列5]],$AP$6:$AP$62,0)</f>
        <v>#N/A</v>
      </c>
      <c r="AT62" s="3"/>
      <c r="AU62" s="94">
        <v>57</v>
      </c>
      <c r="AV62" s="95"/>
      <c r="AW62" s="95"/>
      <c r="AX62" s="95"/>
      <c r="AY62" s="95"/>
      <c r="AZ62" s="95"/>
      <c r="BA62" s="95" t="str">
        <f t="shared" si="3"/>
        <v/>
      </c>
      <c r="BB62" s="95" t="e">
        <f>RANK(テーブル646474875[[#This Row],[列5]],$AP$6:$AP$62,0)</f>
        <v>#N/A</v>
      </c>
      <c r="BC62" s="11"/>
      <c r="BD62" s="11"/>
    </row>
    <row r="63" spans="1:56" ht="22.5" hidden="1" customHeight="1" x14ac:dyDescent="0.15">
      <c r="A63" s="11"/>
      <c r="B63" s="11"/>
      <c r="C63" s="11"/>
      <c r="D63" s="12"/>
      <c r="E63" s="12"/>
      <c r="F63" s="11"/>
      <c r="G63" s="11"/>
      <c r="H63" s="11"/>
      <c r="I63" s="11"/>
      <c r="J63" s="19"/>
      <c r="K63" s="11"/>
      <c r="L63" s="11"/>
      <c r="M63" s="11"/>
      <c r="N63" s="11"/>
      <c r="O63" s="11"/>
      <c r="P63" s="11"/>
      <c r="Q63" s="11"/>
      <c r="R63" s="11"/>
      <c r="S63" s="19"/>
      <c r="T63" s="11"/>
      <c r="U63" s="11"/>
      <c r="V63" s="11"/>
      <c r="W63" s="11"/>
      <c r="X63" s="11"/>
      <c r="Y63" s="11"/>
      <c r="Z63" s="11"/>
      <c r="AA63" s="11"/>
      <c r="AB63" s="9"/>
      <c r="AC63" s="11"/>
      <c r="AD63" s="11"/>
      <c r="AE63" s="11"/>
      <c r="AF63" s="11"/>
      <c r="AG63" s="11"/>
      <c r="AH63" s="11"/>
      <c r="AI63" s="11"/>
      <c r="AJ63" s="11"/>
      <c r="AK63" s="9"/>
      <c r="AL63" s="11"/>
      <c r="AM63" s="11"/>
      <c r="AN63" s="11"/>
      <c r="AO63" s="11"/>
      <c r="AP63" s="11"/>
      <c r="AQ63" s="11"/>
      <c r="AR63" s="11"/>
      <c r="AS63" s="11"/>
      <c r="AT63" s="9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22.5" customHeight="1" x14ac:dyDescent="0.15">
      <c r="A64" s="22"/>
      <c r="B64" s="11"/>
      <c r="C64" s="11"/>
      <c r="D64" s="12"/>
      <c r="E64" s="12"/>
      <c r="F64" s="11"/>
      <c r="G64" s="11"/>
      <c r="H64" s="11"/>
      <c r="I64" s="11"/>
      <c r="J64" s="19"/>
      <c r="K64" s="11"/>
      <c r="L64" s="11"/>
      <c r="M64" s="11"/>
      <c r="N64" s="11"/>
      <c r="O64" s="11"/>
      <c r="P64" s="11"/>
      <c r="Q64" s="11"/>
      <c r="R64" s="11"/>
      <c r="S64" s="19"/>
      <c r="T64" s="11"/>
      <c r="U64" s="11"/>
      <c r="V64" s="11"/>
      <c r="W64" s="11"/>
      <c r="X64" s="11"/>
      <c r="Y64" s="11"/>
      <c r="Z64" s="11"/>
      <c r="AA64" s="11"/>
      <c r="AB64" s="9"/>
      <c r="AC64" s="11"/>
      <c r="AD64" s="11"/>
      <c r="AE64" s="11"/>
      <c r="AF64" s="11"/>
      <c r="AG64" s="11"/>
      <c r="AH64" s="11"/>
      <c r="AI64" s="11"/>
      <c r="AJ64" s="11"/>
      <c r="AK64" s="9"/>
      <c r="AL64" s="11"/>
      <c r="AM64" s="11"/>
      <c r="AN64" s="11"/>
      <c r="AO64" s="11"/>
      <c r="AP64" s="11"/>
      <c r="AQ64" s="11"/>
      <c r="AR64" s="11"/>
      <c r="AS64" s="11"/>
      <c r="AT64" s="3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ht="22.5" customHeight="1" x14ac:dyDescent="0.15">
      <c r="A65" s="11"/>
      <c r="B65" s="11"/>
      <c r="C65" s="11"/>
      <c r="D65" s="12"/>
      <c r="E65" s="12"/>
      <c r="F65" s="11"/>
      <c r="G65" s="11"/>
      <c r="H65" s="11"/>
      <c r="I65" s="11"/>
      <c r="J65" s="19"/>
      <c r="K65" s="11"/>
      <c r="L65" s="11"/>
      <c r="M65" s="11"/>
      <c r="N65" s="11"/>
      <c r="O65" s="11"/>
      <c r="P65" s="11"/>
      <c r="Q65" s="11"/>
      <c r="R65" s="11"/>
      <c r="S65" s="19"/>
      <c r="T65" s="11"/>
      <c r="U65" s="11"/>
      <c r="V65" s="11"/>
      <c r="W65" s="11"/>
      <c r="X65" s="11"/>
      <c r="Y65" s="11"/>
      <c r="Z65" s="11"/>
      <c r="AA65" s="11"/>
      <c r="AB65" s="9"/>
      <c r="AC65" s="11"/>
      <c r="AD65" s="11"/>
      <c r="AE65" s="11"/>
      <c r="AF65" s="11"/>
      <c r="AG65" s="11"/>
      <c r="AH65" s="11"/>
      <c r="AI65" s="11"/>
      <c r="AJ65" s="11"/>
      <c r="AK65" s="9"/>
      <c r="AL65" s="11"/>
      <c r="AM65" s="11"/>
      <c r="AN65" s="11"/>
      <c r="AO65" s="11"/>
      <c r="AP65" s="11"/>
      <c r="AQ65" s="11"/>
      <c r="AR65" s="11"/>
      <c r="AS65" s="11"/>
      <c r="AT65" s="3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22.5" customHeight="1" x14ac:dyDescent="0.15">
      <c r="A66" s="22"/>
      <c r="B66" s="11"/>
      <c r="C66" s="11"/>
      <c r="D66" s="12"/>
      <c r="E66" s="12"/>
      <c r="F66" s="11"/>
      <c r="G66" s="11"/>
      <c r="H66" s="11"/>
      <c r="I66" s="11"/>
      <c r="J66" s="19"/>
      <c r="K66" s="11"/>
      <c r="L66" s="11"/>
      <c r="M66" s="11"/>
      <c r="N66" s="11"/>
      <c r="O66" s="11"/>
      <c r="P66" s="11"/>
      <c r="Q66" s="11"/>
      <c r="R66" s="11"/>
      <c r="S66" s="19"/>
      <c r="T66" s="11"/>
      <c r="U66" s="11"/>
      <c r="V66" s="11"/>
      <c r="W66" s="11"/>
      <c r="X66" s="11"/>
      <c r="Y66" s="11"/>
      <c r="Z66" s="11"/>
      <c r="AA66" s="11"/>
      <c r="AB66" s="9"/>
      <c r="AC66" s="11"/>
      <c r="AD66" s="11"/>
      <c r="AE66" s="11"/>
      <c r="AF66" s="11"/>
      <c r="AG66" s="11"/>
      <c r="AH66" s="11"/>
      <c r="AI66" s="11"/>
      <c r="AJ66" s="11"/>
      <c r="AK66" s="9"/>
      <c r="AL66" s="11"/>
      <c r="AM66" s="11"/>
      <c r="AN66" s="11"/>
      <c r="AO66" s="11"/>
      <c r="AP66" s="11"/>
      <c r="AQ66" s="11"/>
      <c r="AR66" s="11"/>
      <c r="AS66" s="11"/>
      <c r="AT66" s="9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22.5" customHeight="1" x14ac:dyDescent="0.15">
      <c r="A67" s="11"/>
      <c r="B67" s="11"/>
      <c r="C67" s="11"/>
      <c r="D67" s="12"/>
      <c r="E67" s="12"/>
      <c r="F67" s="11"/>
      <c r="G67" s="11"/>
      <c r="H67" s="11"/>
      <c r="I67" s="11"/>
      <c r="J67" s="19"/>
      <c r="K67" s="11"/>
      <c r="L67" s="11"/>
      <c r="M67" s="11"/>
      <c r="N67" s="11"/>
      <c r="O67" s="11"/>
      <c r="P67" s="11"/>
      <c r="Q67" s="11"/>
      <c r="R67" s="11"/>
      <c r="S67" s="19"/>
      <c r="T67" s="11"/>
      <c r="U67" s="11"/>
      <c r="V67" s="11"/>
      <c r="W67" s="11"/>
      <c r="X67" s="11"/>
      <c r="Y67" s="11"/>
      <c r="Z67" s="11"/>
      <c r="AA67" s="11"/>
      <c r="AB67" s="9"/>
      <c r="AC67" s="11"/>
      <c r="AD67" s="11"/>
      <c r="AE67" s="11"/>
      <c r="AF67" s="11"/>
      <c r="AG67" s="11"/>
      <c r="AH67" s="11"/>
      <c r="AI67" s="11"/>
      <c r="AJ67" s="11"/>
      <c r="AK67" s="9"/>
      <c r="AL67" s="11"/>
      <c r="AM67" s="11"/>
      <c r="AN67" s="11"/>
      <c r="AO67" s="11"/>
      <c r="AP67" s="11"/>
      <c r="AQ67" s="11"/>
      <c r="AR67" s="11"/>
      <c r="AS67" s="11"/>
      <c r="AT67" s="9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ht="22.5" customHeight="1" x14ac:dyDescent="0.15">
      <c r="A68" s="11"/>
      <c r="B68" s="11"/>
      <c r="C68" s="11"/>
      <c r="D68" s="12"/>
      <c r="E68" s="12"/>
      <c r="F68" s="11"/>
      <c r="G68" s="11"/>
      <c r="H68" s="11"/>
      <c r="I68" s="11"/>
      <c r="J68" s="19"/>
      <c r="K68" s="11"/>
      <c r="L68" s="11"/>
      <c r="M68" s="11"/>
      <c r="N68" s="11"/>
      <c r="O68" s="11"/>
      <c r="P68" s="11"/>
      <c r="Q68" s="11"/>
      <c r="R68" s="11"/>
      <c r="S68" s="19"/>
      <c r="T68" s="11"/>
      <c r="U68" s="11"/>
      <c r="V68" s="11"/>
      <c r="W68" s="11"/>
      <c r="X68" s="11"/>
      <c r="Y68" s="11"/>
      <c r="Z68" s="11"/>
      <c r="AA68" s="11"/>
      <c r="AB68" s="9"/>
      <c r="AC68" s="11"/>
      <c r="AD68" s="11"/>
      <c r="AE68" s="11"/>
      <c r="AF68" s="11"/>
      <c r="AG68" s="11"/>
      <c r="AH68" s="11"/>
      <c r="AI68" s="11"/>
      <c r="AJ68" s="11"/>
      <c r="AK68" s="9"/>
      <c r="AL68" s="11"/>
      <c r="AM68" s="11"/>
      <c r="AN68" s="11"/>
      <c r="AO68" s="11"/>
      <c r="AP68" s="11"/>
      <c r="AQ68" s="11"/>
      <c r="AR68" s="11"/>
      <c r="AS68" s="11"/>
      <c r="AT68" s="9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ht="22.5" customHeight="1" x14ac:dyDescent="0.15">
      <c r="A69" s="22"/>
      <c r="B69" s="11"/>
      <c r="C69" s="11"/>
      <c r="D69" s="12"/>
      <c r="E69" s="12"/>
      <c r="F69" s="11"/>
      <c r="G69" s="11"/>
      <c r="H69" s="11"/>
      <c r="I69" s="11"/>
      <c r="J69" s="19"/>
      <c r="K69" s="11"/>
      <c r="L69" s="11"/>
      <c r="M69" s="11"/>
      <c r="N69" s="11"/>
      <c r="O69" s="11"/>
      <c r="P69" s="11"/>
      <c r="Q69" s="11"/>
      <c r="R69" s="11"/>
      <c r="S69" s="19"/>
      <c r="T69" s="11"/>
      <c r="U69" s="11"/>
      <c r="V69" s="11"/>
      <c r="W69" s="11"/>
      <c r="X69" s="11"/>
      <c r="Y69" s="11"/>
      <c r="Z69" s="11"/>
      <c r="AA69" s="11"/>
      <c r="AB69" s="19"/>
      <c r="AC69" s="11"/>
      <c r="AD69" s="11"/>
      <c r="AE69" s="11"/>
      <c r="AF69" s="11"/>
      <c r="AG69" s="11"/>
      <c r="AH69" s="11"/>
      <c r="AI69" s="11"/>
      <c r="AJ69" s="11"/>
      <c r="AK69" s="9"/>
      <c r="AL69" s="11"/>
      <c r="AM69" s="11"/>
      <c r="AN69" s="11"/>
      <c r="AO69" s="11"/>
      <c r="AP69" s="11"/>
      <c r="AQ69" s="11"/>
      <c r="AR69" s="11"/>
      <c r="AS69" s="11"/>
      <c r="AT69" s="9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ht="22.5" customHeight="1" x14ac:dyDescent="0.15">
      <c r="A70" s="11"/>
      <c r="B70" s="11"/>
      <c r="C70" s="11"/>
      <c r="D70" s="12"/>
      <c r="E70" s="12"/>
      <c r="F70" s="11"/>
      <c r="G70" s="11"/>
      <c r="H70" s="11"/>
      <c r="I70" s="11"/>
      <c r="J70" s="19"/>
      <c r="K70" s="11"/>
      <c r="L70" s="11"/>
      <c r="M70" s="11"/>
      <c r="N70" s="11"/>
      <c r="O70" s="11"/>
      <c r="P70" s="11"/>
      <c r="Q70" s="11"/>
      <c r="R70" s="11"/>
      <c r="S70" s="19"/>
      <c r="T70" s="11"/>
      <c r="U70" s="11"/>
      <c r="V70" s="11"/>
      <c r="W70" s="11"/>
      <c r="X70" s="11"/>
      <c r="Y70" s="11"/>
      <c r="Z70" s="11"/>
      <c r="AA70" s="11"/>
      <c r="AB70" s="19"/>
      <c r="AC70" s="11"/>
      <c r="AD70" s="11"/>
      <c r="AE70" s="11"/>
      <c r="AF70" s="11"/>
      <c r="AG70" s="11"/>
      <c r="AH70" s="11"/>
      <c r="AI70" s="11"/>
      <c r="AJ70" s="11"/>
      <c r="AK70" s="9"/>
      <c r="AL70" s="11"/>
      <c r="AM70" s="11"/>
      <c r="AN70" s="11"/>
      <c r="AO70" s="11"/>
      <c r="AP70" s="11"/>
      <c r="AQ70" s="11"/>
      <c r="AR70" s="11"/>
      <c r="AS70" s="11"/>
      <c r="AT70" s="9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ht="22.5" customHeight="1" x14ac:dyDescent="0.15">
      <c r="A71" s="21"/>
      <c r="B71" s="11"/>
      <c r="C71" s="11"/>
      <c r="D71" s="12"/>
      <c r="E71" s="12"/>
      <c r="F71" s="11"/>
      <c r="G71" s="11"/>
      <c r="H71" s="11"/>
      <c r="I71" s="11"/>
      <c r="J71" s="19"/>
      <c r="K71" s="11"/>
      <c r="L71" s="11"/>
      <c r="M71" s="11"/>
      <c r="N71" s="11"/>
      <c r="O71" s="11"/>
      <c r="P71" s="11"/>
      <c r="Q71" s="11"/>
      <c r="R71" s="11"/>
      <c r="S71" s="19"/>
      <c r="T71" s="11"/>
      <c r="U71" s="11"/>
      <c r="V71" s="11"/>
      <c r="W71" s="11"/>
      <c r="X71" s="11"/>
      <c r="Y71" s="11"/>
      <c r="Z71" s="11"/>
      <c r="AA71" s="11"/>
      <c r="AB71" s="19"/>
      <c r="AC71" s="11"/>
      <c r="AD71" s="11"/>
      <c r="AE71" s="11"/>
      <c r="AF71" s="11"/>
      <c r="AG71" s="11"/>
      <c r="AH71" s="11"/>
      <c r="AI71" s="11"/>
      <c r="AJ71" s="11"/>
      <c r="AK71" s="9"/>
      <c r="AL71" s="11"/>
      <c r="AM71" s="11"/>
      <c r="AN71" s="11"/>
      <c r="AO71" s="11"/>
      <c r="AP71" s="11"/>
      <c r="AQ71" s="11"/>
      <c r="AR71" s="11"/>
      <c r="AS71" s="11"/>
      <c r="AT71" s="9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22.5" customHeight="1" x14ac:dyDescent="0.15">
      <c r="A72" s="22"/>
      <c r="B72" s="11"/>
      <c r="C72" s="11"/>
      <c r="D72" s="12"/>
      <c r="E72" s="12"/>
      <c r="F72" s="11"/>
      <c r="G72" s="11"/>
      <c r="H72" s="11"/>
      <c r="I72" s="11"/>
      <c r="J72" s="19"/>
      <c r="K72" s="11"/>
      <c r="L72" s="11"/>
      <c r="M72" s="11"/>
      <c r="N72" s="11"/>
      <c r="O72" s="11"/>
      <c r="P72" s="11"/>
      <c r="Q72" s="11"/>
      <c r="R72" s="11"/>
      <c r="S72" s="19"/>
      <c r="T72" s="11"/>
      <c r="U72" s="11"/>
      <c r="V72" s="11"/>
      <c r="W72" s="11"/>
      <c r="X72" s="11"/>
      <c r="Y72" s="11"/>
      <c r="Z72" s="11"/>
      <c r="AA72" s="11"/>
      <c r="AB72" s="19"/>
      <c r="AC72" s="11"/>
      <c r="AD72" s="11"/>
      <c r="AE72" s="11"/>
      <c r="AF72" s="11"/>
      <c r="AG72" s="11"/>
      <c r="AH72" s="11"/>
      <c r="AI72" s="11"/>
      <c r="AJ72" s="11"/>
      <c r="AK72" s="9"/>
      <c r="AL72" s="11"/>
      <c r="AM72" s="11"/>
      <c r="AN72" s="11"/>
      <c r="AO72" s="11"/>
      <c r="AP72" s="11"/>
      <c r="AQ72" s="11"/>
      <c r="AR72" s="11"/>
      <c r="AS72" s="11"/>
      <c r="AT72" s="9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22.5" customHeight="1" x14ac:dyDescent="0.15">
      <c r="A73" s="11"/>
      <c r="B73" s="11"/>
      <c r="C73" s="11"/>
      <c r="D73" s="12"/>
      <c r="E73" s="12"/>
      <c r="F73" s="11"/>
      <c r="G73" s="11"/>
      <c r="H73" s="11"/>
      <c r="I73" s="11"/>
      <c r="J73" s="19"/>
      <c r="K73" s="11"/>
      <c r="L73" s="11"/>
      <c r="M73" s="11"/>
      <c r="N73" s="11"/>
      <c r="O73" s="11"/>
      <c r="P73" s="11"/>
      <c r="Q73" s="11"/>
      <c r="R73" s="11"/>
      <c r="S73" s="19"/>
      <c r="T73" s="11"/>
      <c r="U73" s="11"/>
      <c r="V73" s="11"/>
      <c r="W73" s="11"/>
      <c r="X73" s="11"/>
      <c r="Y73" s="11"/>
      <c r="Z73" s="11"/>
      <c r="AA73" s="11"/>
      <c r="AB73" s="19"/>
      <c r="AC73" s="11"/>
      <c r="AD73" s="11"/>
      <c r="AE73" s="11"/>
      <c r="AF73" s="11"/>
      <c r="AG73" s="11"/>
      <c r="AH73" s="11"/>
      <c r="AI73" s="11"/>
      <c r="AJ73" s="11"/>
      <c r="AK73" s="9"/>
      <c r="AL73" s="11"/>
      <c r="AM73" s="11"/>
      <c r="AN73" s="11"/>
      <c r="AO73" s="11"/>
      <c r="AP73" s="11"/>
      <c r="AQ73" s="11"/>
      <c r="AR73" s="11"/>
      <c r="AS73" s="11"/>
      <c r="AT73" s="9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ht="22.5" customHeight="1" x14ac:dyDescent="0.15">
      <c r="A74" s="11"/>
      <c r="B74" s="11"/>
      <c r="C74" s="11"/>
      <c r="D74" s="12"/>
      <c r="E74" s="12"/>
      <c r="F74" s="11"/>
      <c r="G74" s="11"/>
      <c r="H74" s="11"/>
      <c r="I74" s="11"/>
      <c r="J74" s="19"/>
      <c r="K74" s="11"/>
      <c r="L74" s="11"/>
      <c r="M74" s="11"/>
      <c r="N74" s="11"/>
      <c r="O74" s="11"/>
      <c r="P74" s="11"/>
      <c r="Q74" s="11"/>
      <c r="R74" s="11"/>
      <c r="S74" s="19"/>
      <c r="T74" s="11"/>
      <c r="U74" s="11"/>
      <c r="V74" s="11"/>
      <c r="W74" s="11"/>
      <c r="X74" s="11"/>
      <c r="Y74" s="11"/>
      <c r="Z74" s="11"/>
      <c r="AA74" s="11"/>
      <c r="AB74" s="19"/>
      <c r="AC74" s="11"/>
      <c r="AD74" s="11"/>
      <c r="AE74" s="11"/>
      <c r="AF74" s="11"/>
      <c r="AG74" s="11"/>
      <c r="AH74" s="11"/>
      <c r="AI74" s="11"/>
      <c r="AJ74" s="11"/>
      <c r="AK74" s="9"/>
      <c r="AL74" s="11"/>
      <c r="AM74" s="11"/>
      <c r="AN74" s="11"/>
      <c r="AO74" s="11"/>
      <c r="AP74" s="11"/>
      <c r="AQ74" s="11"/>
      <c r="AR74" s="11"/>
      <c r="AS74" s="11"/>
      <c r="AT74" s="3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ht="22.5" customHeight="1" x14ac:dyDescent="0.15">
      <c r="A75" s="11"/>
      <c r="B75" s="11"/>
      <c r="C75" s="11"/>
      <c r="D75" s="12"/>
      <c r="E75" s="12"/>
      <c r="F75" s="11"/>
      <c r="G75" s="11"/>
      <c r="H75" s="11"/>
      <c r="I75" s="11"/>
      <c r="J75" s="19"/>
      <c r="K75" s="11"/>
      <c r="L75" s="11"/>
      <c r="M75" s="11"/>
      <c r="N75" s="11"/>
      <c r="O75" s="11"/>
      <c r="P75" s="11"/>
      <c r="Q75" s="11"/>
      <c r="R75" s="11"/>
      <c r="S75" s="19"/>
      <c r="T75" s="11"/>
      <c r="U75" s="11"/>
      <c r="V75" s="11"/>
      <c r="W75" s="11"/>
      <c r="X75" s="11"/>
      <c r="Y75" s="11"/>
      <c r="Z75" s="11"/>
      <c r="AA75" s="11"/>
      <c r="AB75" s="19"/>
      <c r="AC75" s="11"/>
      <c r="AD75" s="11"/>
      <c r="AE75" s="11"/>
      <c r="AF75" s="11"/>
      <c r="AG75" s="11"/>
      <c r="AH75" s="11"/>
      <c r="AI75" s="11"/>
      <c r="AJ75" s="11"/>
      <c r="AK75" s="9"/>
      <c r="AL75" s="11"/>
      <c r="AM75" s="11"/>
      <c r="AN75" s="11"/>
      <c r="AO75" s="11"/>
      <c r="AP75" s="11"/>
      <c r="AQ75" s="11"/>
      <c r="AR75" s="11"/>
      <c r="AS75" s="11"/>
      <c r="AT75" s="3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ht="22.5" customHeight="1" x14ac:dyDescent="0.15">
      <c r="A76" s="11"/>
      <c r="B76" s="11"/>
      <c r="C76" s="11"/>
      <c r="D76" s="12"/>
      <c r="E76" s="12"/>
      <c r="F76" s="11"/>
      <c r="G76" s="11"/>
      <c r="H76" s="11"/>
      <c r="I76" s="11"/>
      <c r="J76" s="19"/>
      <c r="K76" s="11"/>
      <c r="L76" s="11"/>
      <c r="M76" s="11"/>
      <c r="N76" s="11"/>
      <c r="O76" s="11"/>
      <c r="P76" s="11"/>
      <c r="Q76" s="11"/>
      <c r="R76" s="11"/>
      <c r="S76" s="19"/>
      <c r="T76" s="11"/>
      <c r="U76" s="11"/>
      <c r="V76" s="11"/>
      <c r="W76" s="11"/>
      <c r="X76" s="11"/>
      <c r="Y76" s="11"/>
      <c r="Z76" s="11"/>
      <c r="AA76" s="11"/>
      <c r="AB76" s="19"/>
      <c r="AC76" s="11"/>
      <c r="AD76" s="11"/>
      <c r="AE76" s="11"/>
      <c r="AF76" s="11"/>
      <c r="AG76" s="11"/>
      <c r="AH76" s="11"/>
      <c r="AI76" s="11"/>
      <c r="AJ76" s="11"/>
      <c r="AK76" s="9"/>
      <c r="AL76" s="11"/>
      <c r="AM76" s="11"/>
      <c r="AN76" s="11"/>
      <c r="AO76" s="11"/>
      <c r="AP76" s="11"/>
      <c r="AQ76" s="11"/>
      <c r="AR76" s="11"/>
      <c r="AS76" s="11"/>
      <c r="AT76" s="9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ht="22.5" customHeight="1" x14ac:dyDescent="0.15">
      <c r="A77" s="11"/>
      <c r="B77" s="11"/>
      <c r="C77" s="11"/>
      <c r="D77" s="12"/>
      <c r="E77" s="12"/>
      <c r="F77" s="11"/>
      <c r="G77" s="11"/>
      <c r="H77" s="11"/>
      <c r="I77" s="11"/>
      <c r="J77" s="19"/>
      <c r="K77" s="11"/>
      <c r="L77" s="11"/>
      <c r="M77" s="11"/>
      <c r="N77" s="11"/>
      <c r="O77" s="11"/>
      <c r="P77" s="11"/>
      <c r="Q77" s="11"/>
      <c r="R77" s="11"/>
      <c r="S77" s="19"/>
      <c r="T77" s="11"/>
      <c r="U77" s="11"/>
      <c r="V77" s="11"/>
      <c r="W77" s="11"/>
      <c r="X77" s="11"/>
      <c r="Y77" s="11"/>
      <c r="Z77" s="11"/>
      <c r="AA77" s="11"/>
      <c r="AB77" s="19"/>
      <c r="AC77" s="11"/>
      <c r="AD77" s="11"/>
      <c r="AE77" s="11"/>
      <c r="AF77" s="11"/>
      <c r="AG77" s="11"/>
      <c r="AH77" s="11"/>
      <c r="AI77" s="11"/>
      <c r="AJ77" s="11"/>
      <c r="AK77" s="9"/>
      <c r="AL77" s="11"/>
      <c r="AM77" s="11"/>
      <c r="AN77" s="11"/>
      <c r="AO77" s="11"/>
      <c r="AP77" s="11"/>
      <c r="AQ77" s="11"/>
      <c r="AR77" s="11"/>
      <c r="AS77" s="11"/>
      <c r="AT77" s="9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ht="22.5" customHeight="1" x14ac:dyDescent="0.15">
      <c r="A78" s="11"/>
      <c r="B78" s="11"/>
      <c r="C78" s="11"/>
      <c r="D78" s="12"/>
      <c r="E78" s="12"/>
      <c r="F78" s="11"/>
      <c r="G78" s="11"/>
      <c r="H78" s="11"/>
      <c r="I78" s="11"/>
      <c r="J78" s="19"/>
      <c r="K78" s="11"/>
      <c r="L78" s="11"/>
      <c r="M78" s="11"/>
      <c r="N78" s="11"/>
      <c r="O78" s="11"/>
      <c r="P78" s="11"/>
      <c r="Q78" s="11"/>
      <c r="R78" s="11"/>
      <c r="S78" s="19"/>
      <c r="T78" s="11"/>
      <c r="U78" s="11"/>
      <c r="V78" s="11"/>
      <c r="W78" s="11"/>
      <c r="X78" s="11"/>
      <c r="Y78" s="11"/>
      <c r="Z78" s="11"/>
      <c r="AA78" s="11"/>
      <c r="AB78" s="19"/>
      <c r="AC78" s="11"/>
      <c r="AD78" s="11"/>
      <c r="AE78" s="11"/>
      <c r="AF78" s="11"/>
      <c r="AG78" s="11"/>
      <c r="AH78" s="11"/>
      <c r="AI78" s="11"/>
      <c r="AJ78" s="11"/>
      <c r="AK78" s="9"/>
      <c r="AL78" s="11"/>
      <c r="AM78" s="11"/>
      <c r="AN78" s="11"/>
      <c r="AO78" s="11"/>
      <c r="AP78" s="11"/>
      <c r="AQ78" s="11"/>
      <c r="AR78" s="11"/>
      <c r="AS78" s="11"/>
      <c r="AT78" s="9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ht="22.5" customHeight="1" x14ac:dyDescent="0.15">
      <c r="A79" s="11"/>
      <c r="B79" s="11"/>
      <c r="C79" s="11"/>
      <c r="D79" s="16"/>
      <c r="E79" s="12"/>
      <c r="F79" s="11"/>
      <c r="G79" s="11"/>
      <c r="H79" s="11"/>
      <c r="I79" s="11"/>
      <c r="J79" s="19"/>
      <c r="K79" s="11"/>
      <c r="L79" s="11"/>
      <c r="M79" s="11"/>
      <c r="N79" s="11"/>
      <c r="O79" s="11"/>
      <c r="P79" s="11"/>
      <c r="Q79" s="11"/>
      <c r="R79" s="11"/>
      <c r="S79" s="19"/>
      <c r="T79" s="11"/>
      <c r="U79" s="11"/>
      <c r="V79" s="11"/>
      <c r="W79" s="11"/>
      <c r="X79" s="11"/>
      <c r="Y79" s="11"/>
      <c r="Z79" s="11"/>
      <c r="AA79" s="11"/>
      <c r="AB79" s="19"/>
      <c r="AC79" s="11"/>
      <c r="AD79" s="11"/>
      <c r="AE79" s="11"/>
      <c r="AF79" s="11"/>
      <c r="AG79" s="11"/>
      <c r="AH79" s="11"/>
      <c r="AI79" s="11"/>
      <c r="AJ79" s="11"/>
      <c r="AK79" s="9"/>
      <c r="AL79" s="11"/>
      <c r="AM79" s="11"/>
      <c r="AN79" s="11"/>
      <c r="AO79" s="11"/>
      <c r="AP79" s="11"/>
      <c r="AQ79" s="11"/>
      <c r="AR79" s="11"/>
      <c r="AS79" s="11"/>
      <c r="AT79" s="30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22.5" customHeight="1" x14ac:dyDescent="0.15">
      <c r="A80" s="11"/>
      <c r="B80" s="11"/>
      <c r="C80" s="11"/>
      <c r="D80" s="12"/>
      <c r="E80" s="12"/>
      <c r="F80" s="11"/>
      <c r="G80" s="11"/>
      <c r="H80" s="11"/>
      <c r="I80" s="11"/>
      <c r="J80" s="19"/>
      <c r="K80" s="11"/>
      <c r="L80" s="11"/>
      <c r="M80" s="11"/>
      <c r="N80" s="11"/>
      <c r="O80" s="11"/>
      <c r="P80" s="11"/>
      <c r="Q80" s="11"/>
      <c r="R80" s="11"/>
      <c r="S80" s="19"/>
      <c r="T80" s="11"/>
      <c r="U80" s="11"/>
      <c r="V80" s="11"/>
      <c r="W80" s="11"/>
      <c r="X80" s="11"/>
      <c r="Y80" s="11"/>
      <c r="Z80" s="11"/>
      <c r="AA80" s="11"/>
      <c r="AB80" s="19"/>
      <c r="AC80" s="11"/>
      <c r="AD80" s="11"/>
      <c r="AE80" s="11"/>
      <c r="AF80" s="11"/>
      <c r="AG80" s="11"/>
      <c r="AH80" s="11"/>
      <c r="AI80" s="11"/>
      <c r="AJ80" s="11"/>
      <c r="AK80" s="9"/>
      <c r="AL80" s="11"/>
      <c r="AM80" s="11"/>
      <c r="AN80" s="11"/>
      <c r="AO80" s="11"/>
      <c r="AP80" s="11"/>
      <c r="AQ80" s="11"/>
      <c r="AR80" s="11"/>
      <c r="AS80" s="11"/>
      <c r="AT80" s="9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ht="22.5" customHeight="1" x14ac:dyDescent="0.15">
      <c r="A81" s="11"/>
      <c r="B81" s="11"/>
      <c r="C81" s="11"/>
      <c r="D81" s="12"/>
      <c r="E81" s="12"/>
      <c r="F81" s="11"/>
      <c r="G81" s="11"/>
      <c r="H81" s="11"/>
      <c r="I81" s="11"/>
      <c r="J81" s="19"/>
      <c r="K81" s="11"/>
      <c r="L81" s="11"/>
      <c r="M81" s="11"/>
      <c r="N81" s="11"/>
      <c r="O81" s="11"/>
      <c r="P81" s="11"/>
      <c r="Q81" s="11"/>
      <c r="R81" s="11"/>
      <c r="S81" s="19"/>
      <c r="T81" s="11"/>
      <c r="U81" s="11"/>
      <c r="V81" s="11"/>
      <c r="W81" s="11"/>
      <c r="X81" s="11"/>
      <c r="Y81" s="11"/>
      <c r="Z81" s="11"/>
      <c r="AA81" s="11"/>
      <c r="AB81" s="19"/>
      <c r="AC81" s="11"/>
      <c r="AD81" s="11"/>
      <c r="AE81" s="11"/>
      <c r="AF81" s="11"/>
      <c r="AG81" s="11"/>
      <c r="AH81" s="11"/>
      <c r="AI81" s="11"/>
      <c r="AJ81" s="11"/>
      <c r="AK81" s="9"/>
      <c r="AL81" s="11"/>
      <c r="AM81" s="11"/>
      <c r="AN81" s="11"/>
      <c r="AO81" s="11"/>
      <c r="AP81" s="11"/>
      <c r="AQ81" s="11"/>
      <c r="AR81" s="11"/>
      <c r="AS81" s="11"/>
      <c r="AT81" s="9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ht="22.5" customHeight="1" x14ac:dyDescent="0.15">
      <c r="A82" s="11"/>
      <c r="B82" s="11"/>
      <c r="C82" s="11"/>
      <c r="D82" s="12"/>
      <c r="E82" s="12"/>
      <c r="F82" s="11"/>
      <c r="G82" s="11"/>
      <c r="H82" s="11"/>
      <c r="I82" s="11"/>
      <c r="J82" s="19"/>
      <c r="K82" s="11"/>
      <c r="L82" s="11"/>
      <c r="M82" s="11"/>
      <c r="N82" s="11"/>
      <c r="O82" s="11"/>
      <c r="P82" s="11"/>
      <c r="Q82" s="11"/>
      <c r="R82" s="11"/>
      <c r="S82" s="19"/>
      <c r="T82" s="11"/>
      <c r="U82" s="11"/>
      <c r="V82" s="11"/>
      <c r="W82" s="11"/>
      <c r="X82" s="11"/>
      <c r="Y82" s="11"/>
      <c r="Z82" s="11"/>
      <c r="AA82" s="11"/>
      <c r="AB82" s="19"/>
      <c r="AC82" s="11"/>
      <c r="AD82" s="11"/>
      <c r="AE82" s="11"/>
      <c r="AF82" s="11"/>
      <c r="AG82" s="11"/>
      <c r="AH82" s="11"/>
      <c r="AI82" s="11"/>
      <c r="AJ82" s="11"/>
      <c r="AK82" s="9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ht="22.5" customHeight="1" x14ac:dyDescent="0.15">
      <c r="A83" s="11"/>
      <c r="B83" s="11"/>
      <c r="C83" s="11"/>
      <c r="D83" s="12"/>
      <c r="E83" s="12"/>
      <c r="F83" s="11"/>
      <c r="G83" s="11"/>
      <c r="H83" s="11"/>
      <c r="I83" s="11"/>
      <c r="J83" s="19"/>
      <c r="K83" s="11"/>
      <c r="L83" s="11"/>
      <c r="M83" s="11"/>
      <c r="N83" s="11"/>
      <c r="O83" s="11"/>
      <c r="P83" s="11"/>
      <c r="Q83" s="11"/>
      <c r="R83" s="11"/>
      <c r="S83" s="19"/>
      <c r="T83" s="11"/>
      <c r="U83" s="11"/>
      <c r="V83" s="11"/>
      <c r="W83" s="11"/>
      <c r="X83" s="11"/>
      <c r="Y83" s="11"/>
      <c r="Z83" s="11"/>
      <c r="AA83" s="11"/>
      <c r="AB83" s="19"/>
      <c r="AC83" s="11"/>
      <c r="AD83" s="11"/>
      <c r="AE83" s="11"/>
      <c r="AF83" s="11"/>
      <c r="AG83" s="11"/>
      <c r="AH83" s="11"/>
      <c r="AI83" s="11"/>
      <c r="AJ83" s="11"/>
      <c r="AK83" s="9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ht="22.5" customHeight="1" x14ac:dyDescent="0.15">
      <c r="A84" s="11"/>
      <c r="B84" s="11"/>
      <c r="C84" s="11"/>
      <c r="D84" s="12"/>
      <c r="E84" s="12"/>
      <c r="F84" s="11"/>
      <c r="G84" s="11"/>
      <c r="H84" s="11"/>
      <c r="I84" s="11"/>
      <c r="J84" s="19"/>
      <c r="K84" s="11"/>
      <c r="L84" s="11"/>
      <c r="M84" s="11"/>
      <c r="N84" s="11"/>
      <c r="O84" s="11"/>
      <c r="P84" s="11"/>
      <c r="Q84" s="11"/>
      <c r="R84" s="11"/>
      <c r="S84" s="19"/>
      <c r="T84" s="11"/>
      <c r="U84" s="11"/>
      <c r="V84" s="11"/>
      <c r="W84" s="11"/>
      <c r="X84" s="11"/>
      <c r="Y84" s="11"/>
      <c r="Z84" s="11"/>
      <c r="AA84" s="11"/>
      <c r="AB84" s="19"/>
      <c r="AC84" s="11"/>
      <c r="AD84" s="11"/>
      <c r="AE84" s="11"/>
      <c r="AF84" s="11"/>
      <c r="AG84" s="11"/>
      <c r="AH84" s="11"/>
      <c r="AI84" s="11"/>
      <c r="AJ84" s="11"/>
      <c r="AK84" s="9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ht="22.5" customHeight="1" x14ac:dyDescent="0.15">
      <c r="A85" s="22"/>
      <c r="B85" s="11"/>
      <c r="C85" s="11"/>
      <c r="D85" s="12"/>
      <c r="E85" s="12"/>
      <c r="F85" s="11"/>
      <c r="G85" s="11"/>
      <c r="H85" s="11"/>
      <c r="I85" s="11"/>
      <c r="J85" s="19"/>
      <c r="K85" s="11"/>
      <c r="L85" s="11"/>
      <c r="M85" s="11"/>
      <c r="N85" s="11"/>
      <c r="O85" s="11"/>
      <c r="P85" s="11"/>
      <c r="Q85" s="11"/>
      <c r="R85" s="11"/>
      <c r="S85" s="19"/>
      <c r="T85" s="11"/>
      <c r="U85" s="11"/>
      <c r="V85" s="11"/>
      <c r="W85" s="11"/>
      <c r="X85" s="11"/>
      <c r="Y85" s="11"/>
      <c r="Z85" s="11"/>
      <c r="AA85" s="11"/>
      <c r="AB85" s="19"/>
      <c r="AC85" s="11"/>
      <c r="AD85" s="11"/>
      <c r="AE85" s="11"/>
      <c r="AF85" s="11"/>
      <c r="AG85" s="11"/>
      <c r="AH85" s="11"/>
      <c r="AI85" s="11"/>
      <c r="AJ85" s="11"/>
      <c r="AK85" s="9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22.5" customHeight="1" x14ac:dyDescent="0.15">
      <c r="A86" s="11"/>
      <c r="B86" s="11"/>
      <c r="C86" s="11"/>
      <c r="D86" s="12"/>
      <c r="E86" s="18"/>
      <c r="F86" s="11"/>
      <c r="G86" s="11"/>
      <c r="H86" s="11"/>
      <c r="I86" s="11"/>
      <c r="J86" s="19"/>
      <c r="K86" s="11"/>
      <c r="L86" s="11"/>
      <c r="M86" s="11"/>
      <c r="N86" s="11"/>
      <c r="O86" s="11"/>
      <c r="P86" s="11"/>
      <c r="Q86" s="11"/>
      <c r="R86" s="11"/>
      <c r="S86" s="19"/>
      <c r="T86" s="11"/>
      <c r="U86" s="11"/>
      <c r="V86" s="11"/>
      <c r="W86" s="11"/>
      <c r="X86" s="11"/>
      <c r="Y86" s="11"/>
      <c r="Z86" s="11"/>
      <c r="AA86" s="11"/>
      <c r="AB86" s="19"/>
      <c r="AC86" s="11"/>
      <c r="AD86" s="11"/>
      <c r="AE86" s="11"/>
      <c r="AF86" s="11"/>
      <c r="AG86" s="11"/>
      <c r="AH86" s="11"/>
      <c r="AI86" s="11"/>
      <c r="AJ86" s="11"/>
      <c r="AK86" s="9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ht="22.5" customHeight="1" x14ac:dyDescent="0.15">
      <c r="A87" s="11"/>
      <c r="B87" s="11"/>
      <c r="C87" s="11"/>
      <c r="D87" s="12"/>
      <c r="E87" s="12"/>
      <c r="F87" s="11"/>
      <c r="G87" s="11"/>
      <c r="H87" s="11"/>
      <c r="I87" s="11"/>
      <c r="J87" s="19"/>
      <c r="K87" s="11"/>
      <c r="L87" s="11"/>
      <c r="M87" s="11"/>
      <c r="N87" s="11"/>
      <c r="O87" s="11"/>
      <c r="P87" s="11"/>
      <c r="Q87" s="11"/>
      <c r="R87" s="11"/>
      <c r="S87" s="19"/>
      <c r="T87" s="11"/>
      <c r="U87" s="11"/>
      <c r="V87" s="11"/>
      <c r="W87" s="11"/>
      <c r="X87" s="11"/>
      <c r="Y87" s="11"/>
      <c r="Z87" s="11"/>
      <c r="AA87" s="11"/>
      <c r="AB87" s="19"/>
      <c r="AC87" s="11"/>
      <c r="AD87" s="11"/>
      <c r="AE87" s="11"/>
      <c r="AF87" s="11"/>
      <c r="AG87" s="11"/>
      <c r="AH87" s="11"/>
      <c r="AI87" s="11"/>
      <c r="AJ87" s="11"/>
      <c r="AK87" s="9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ht="22.5" customHeight="1" x14ac:dyDescent="0.15">
      <c r="A88" s="22"/>
      <c r="B88" s="11"/>
      <c r="C88" s="11"/>
      <c r="D88" s="12"/>
      <c r="E88" s="12"/>
      <c r="F88" s="11"/>
      <c r="G88" s="11"/>
      <c r="H88" s="11"/>
      <c r="I88" s="11"/>
      <c r="J88" s="19"/>
      <c r="K88" s="11"/>
      <c r="L88" s="11"/>
      <c r="M88" s="11"/>
      <c r="N88" s="11"/>
      <c r="O88" s="11"/>
      <c r="P88" s="11"/>
      <c r="Q88" s="11"/>
      <c r="R88" s="11"/>
      <c r="S88" s="19"/>
      <c r="T88" s="11"/>
      <c r="U88" s="11"/>
      <c r="V88" s="11"/>
      <c r="W88" s="11"/>
      <c r="X88" s="11"/>
      <c r="Y88" s="11"/>
      <c r="Z88" s="11"/>
      <c r="AA88" s="11"/>
      <c r="AB88" s="19"/>
      <c r="AC88" s="11"/>
      <c r="AD88" s="11"/>
      <c r="AE88" s="11"/>
      <c r="AF88" s="11"/>
      <c r="AG88" s="11"/>
      <c r="AH88" s="11"/>
      <c r="AI88" s="11"/>
      <c r="AJ88" s="11"/>
      <c r="AK88" s="9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ht="22.5" customHeight="1" x14ac:dyDescent="0.15">
      <c r="A89" s="11"/>
      <c r="B89" s="11"/>
      <c r="C89" s="11"/>
      <c r="D89" s="12"/>
      <c r="E89" s="12"/>
      <c r="F89" s="11"/>
      <c r="G89" s="11"/>
      <c r="H89" s="11"/>
      <c r="I89" s="11"/>
      <c r="J89" s="19"/>
      <c r="K89" s="11"/>
      <c r="L89" s="11"/>
      <c r="M89" s="11"/>
      <c r="N89" s="11"/>
      <c r="O89" s="11"/>
      <c r="P89" s="11"/>
      <c r="Q89" s="11"/>
      <c r="R89" s="11"/>
      <c r="S89" s="19"/>
      <c r="T89" s="11"/>
      <c r="U89" s="11"/>
      <c r="V89" s="11"/>
      <c r="W89" s="11"/>
      <c r="X89" s="11"/>
      <c r="Y89" s="11"/>
      <c r="Z89" s="11"/>
      <c r="AA89" s="11"/>
      <c r="AB89" s="19"/>
      <c r="AC89" s="11"/>
      <c r="AD89" s="11"/>
      <c r="AE89" s="11"/>
      <c r="AF89" s="11"/>
      <c r="AG89" s="11"/>
      <c r="AH89" s="11"/>
      <c r="AI89" s="11"/>
      <c r="AJ89" s="11"/>
      <c r="AK89" s="9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ht="22.5" customHeight="1" x14ac:dyDescent="0.15">
      <c r="A90" s="22"/>
      <c r="B90" s="11"/>
      <c r="C90" s="11"/>
      <c r="D90" s="12"/>
      <c r="E90" s="12"/>
      <c r="F90" s="11"/>
      <c r="G90" s="11"/>
      <c r="H90" s="11"/>
      <c r="I90" s="11"/>
      <c r="J90" s="19"/>
      <c r="K90" s="11"/>
      <c r="L90" s="11"/>
      <c r="M90" s="11"/>
      <c r="N90" s="11"/>
      <c r="O90" s="11"/>
      <c r="P90" s="11"/>
      <c r="Q90" s="11"/>
      <c r="R90" s="11"/>
      <c r="S90" s="19"/>
      <c r="T90" s="11"/>
      <c r="U90" s="11"/>
      <c r="V90" s="11"/>
      <c r="W90" s="11"/>
      <c r="X90" s="11"/>
      <c r="Y90" s="11"/>
      <c r="Z90" s="11"/>
      <c r="AA90" s="11"/>
      <c r="AB90" s="19"/>
      <c r="AC90" s="11"/>
      <c r="AD90" s="11"/>
      <c r="AE90" s="11"/>
      <c r="AF90" s="11"/>
      <c r="AG90" s="11"/>
      <c r="AH90" s="11"/>
      <c r="AI90" s="11"/>
      <c r="AJ90" s="11"/>
      <c r="AK90" s="19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ht="22.5" customHeight="1" x14ac:dyDescent="0.15">
      <c r="A91" s="21"/>
      <c r="B91" s="11"/>
      <c r="C91" s="11"/>
      <c r="D91" s="12"/>
      <c r="E91" s="12"/>
      <c r="F91" s="11"/>
      <c r="G91" s="11"/>
      <c r="H91" s="11"/>
      <c r="I91" s="11"/>
      <c r="J91" s="19"/>
      <c r="K91" s="11"/>
      <c r="L91" s="11"/>
      <c r="M91" s="11"/>
      <c r="N91" s="11"/>
      <c r="O91" s="11"/>
      <c r="P91" s="11"/>
      <c r="Q91" s="11"/>
      <c r="R91" s="11"/>
      <c r="S91" s="19"/>
      <c r="T91" s="11"/>
      <c r="U91" s="11"/>
      <c r="V91" s="11"/>
      <c r="W91" s="11"/>
      <c r="X91" s="11"/>
      <c r="Y91" s="11"/>
      <c r="Z91" s="11"/>
      <c r="AA91" s="11"/>
      <c r="AB91" s="19"/>
      <c r="AC91" s="11"/>
      <c r="AD91" s="11"/>
      <c r="AE91" s="11"/>
      <c r="AF91" s="11"/>
      <c r="AG91" s="11"/>
      <c r="AH91" s="11"/>
      <c r="AI91" s="11"/>
      <c r="AJ91" s="11"/>
      <c r="AK91" s="19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ht="22.5" customHeight="1" x14ac:dyDescent="0.15">
      <c r="A92" s="22"/>
      <c r="B92" s="11"/>
      <c r="C92" s="11"/>
      <c r="D92" s="12"/>
      <c r="E92" s="12"/>
      <c r="F92" s="11"/>
      <c r="G92" s="11"/>
      <c r="H92" s="11"/>
      <c r="I92" s="11"/>
      <c r="J92" s="19"/>
      <c r="K92" s="11"/>
      <c r="L92" s="11"/>
      <c r="M92" s="11"/>
      <c r="N92" s="11"/>
      <c r="O92" s="11"/>
      <c r="P92" s="11"/>
      <c r="Q92" s="11"/>
      <c r="R92" s="11"/>
      <c r="S92" s="19"/>
      <c r="T92" s="11"/>
      <c r="U92" s="11"/>
      <c r="V92" s="11"/>
      <c r="W92" s="11"/>
      <c r="X92" s="11"/>
      <c r="Y92" s="11"/>
      <c r="Z92" s="11"/>
      <c r="AA92" s="11"/>
      <c r="AB92" s="19"/>
      <c r="AC92" s="11"/>
      <c r="AD92" s="11"/>
      <c r="AE92" s="11"/>
      <c r="AF92" s="11"/>
      <c r="AG92" s="11"/>
      <c r="AH92" s="11"/>
      <c r="AI92" s="11"/>
      <c r="AJ92" s="11"/>
      <c r="AK92" s="19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ht="22.5" customHeight="1" x14ac:dyDescent="0.15">
      <c r="A93" s="11"/>
      <c r="B93" s="11"/>
      <c r="C93" s="11"/>
      <c r="D93" s="12"/>
      <c r="E93" s="12"/>
      <c r="F93" s="11"/>
      <c r="G93" s="11"/>
      <c r="H93" s="11"/>
      <c r="I93" s="11"/>
      <c r="J93" s="19"/>
      <c r="K93" s="11"/>
      <c r="L93" s="11"/>
      <c r="M93" s="11"/>
      <c r="N93" s="11"/>
      <c r="O93" s="11"/>
      <c r="P93" s="11"/>
      <c r="Q93" s="11"/>
      <c r="R93" s="11"/>
      <c r="S93" s="19"/>
      <c r="T93" s="11"/>
      <c r="U93" s="11"/>
      <c r="V93" s="11"/>
      <c r="W93" s="11"/>
      <c r="X93" s="11"/>
      <c r="Y93" s="11"/>
      <c r="Z93" s="11"/>
      <c r="AA93" s="11"/>
      <c r="AB93" s="19"/>
      <c r="AC93" s="11"/>
      <c r="AD93" s="11"/>
      <c r="AE93" s="11"/>
      <c r="AF93" s="11"/>
      <c r="AG93" s="11"/>
      <c r="AH93" s="11"/>
      <c r="AI93" s="11"/>
      <c r="AJ93" s="11"/>
      <c r="AK93" s="19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ht="22.5" customHeight="1" x14ac:dyDescent="0.15">
      <c r="A94" s="22"/>
      <c r="B94" s="11"/>
      <c r="C94" s="11"/>
      <c r="D94" s="12"/>
      <c r="E94" s="12"/>
      <c r="F94" s="11"/>
      <c r="G94" s="11"/>
      <c r="H94" s="11"/>
      <c r="I94" s="11"/>
      <c r="J94" s="19"/>
      <c r="K94" s="11"/>
      <c r="L94" s="11"/>
      <c r="M94" s="11"/>
      <c r="N94" s="11"/>
      <c r="O94" s="11"/>
      <c r="P94" s="11"/>
      <c r="Q94" s="11"/>
      <c r="R94" s="11"/>
      <c r="S94" s="19"/>
      <c r="T94" s="11"/>
      <c r="U94" s="11"/>
      <c r="V94" s="11"/>
      <c r="W94" s="11"/>
      <c r="X94" s="11"/>
      <c r="Y94" s="11"/>
      <c r="Z94" s="11"/>
      <c r="AA94" s="11"/>
      <c r="AB94" s="19"/>
      <c r="AC94" s="11"/>
      <c r="AD94" s="11"/>
      <c r="AE94" s="11"/>
      <c r="AF94" s="11"/>
      <c r="AG94" s="11"/>
      <c r="AH94" s="11"/>
      <c r="AI94" s="11"/>
      <c r="AJ94" s="11"/>
      <c r="AK94" s="19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ht="22.5" customHeight="1" x14ac:dyDescent="0.15">
      <c r="A95" s="21"/>
      <c r="B95" s="11"/>
      <c r="C95" s="11"/>
      <c r="D95" s="12"/>
      <c r="E95" s="12"/>
      <c r="F95" s="11"/>
      <c r="G95" s="11"/>
      <c r="H95" s="11"/>
      <c r="I95" s="11"/>
      <c r="J95" s="19"/>
      <c r="K95" s="11"/>
      <c r="L95" s="11"/>
      <c r="M95" s="11"/>
      <c r="N95" s="11"/>
      <c r="O95" s="11"/>
      <c r="P95" s="11"/>
      <c r="Q95" s="11"/>
      <c r="R95" s="11"/>
      <c r="S95" s="19"/>
      <c r="T95" s="11"/>
      <c r="U95" s="11"/>
      <c r="V95" s="11"/>
      <c r="W95" s="11"/>
      <c r="X95" s="11"/>
      <c r="Y95" s="11"/>
      <c r="Z95" s="11"/>
      <c r="AA95" s="11"/>
      <c r="AB95" s="19"/>
      <c r="AC95" s="11"/>
      <c r="AD95" s="11"/>
      <c r="AE95" s="11"/>
      <c r="AF95" s="11"/>
      <c r="AG95" s="11"/>
      <c r="AH95" s="11"/>
      <c r="AI95" s="11"/>
      <c r="AJ95" s="11"/>
      <c r="AK95" s="19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22.5" customHeight="1" x14ac:dyDescent="0.15">
      <c r="A96" s="21"/>
      <c r="B96" s="11"/>
      <c r="C96" s="11"/>
      <c r="D96" s="12"/>
      <c r="E96" s="12"/>
      <c r="F96" s="11"/>
      <c r="G96" s="11"/>
      <c r="H96" s="11"/>
      <c r="I96" s="11"/>
      <c r="J96" s="19"/>
      <c r="K96" s="11"/>
      <c r="L96" s="11"/>
      <c r="M96" s="11"/>
      <c r="N96" s="11"/>
      <c r="O96" s="11"/>
      <c r="P96" s="11"/>
      <c r="Q96" s="11"/>
      <c r="R96" s="11"/>
      <c r="S96" s="19"/>
      <c r="T96" s="11"/>
      <c r="U96" s="11"/>
      <c r="V96" s="11"/>
      <c r="W96" s="11"/>
      <c r="X96" s="11"/>
      <c r="Y96" s="11"/>
      <c r="Z96" s="11"/>
      <c r="AA96" s="11"/>
      <c r="AB96" s="19"/>
      <c r="AC96" s="11"/>
      <c r="AD96" s="11"/>
      <c r="AE96" s="11"/>
      <c r="AF96" s="11"/>
      <c r="AG96" s="11"/>
      <c r="AH96" s="11"/>
      <c r="AI96" s="11"/>
      <c r="AJ96" s="11"/>
      <c r="AK96" s="19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22.5" customHeight="1" x14ac:dyDescent="0.15">
      <c r="A97" s="11"/>
      <c r="B97" s="11"/>
      <c r="C97" s="11"/>
      <c r="D97" s="12"/>
      <c r="E97" s="12"/>
      <c r="F97" s="11"/>
      <c r="G97" s="11"/>
      <c r="H97" s="11"/>
      <c r="I97" s="11"/>
      <c r="J97" s="19"/>
      <c r="K97" s="11"/>
      <c r="L97" s="11"/>
      <c r="M97" s="11"/>
      <c r="N97" s="11"/>
      <c r="O97" s="11"/>
      <c r="P97" s="11"/>
      <c r="Q97" s="11"/>
      <c r="R97" s="11"/>
      <c r="S97" s="19"/>
      <c r="T97" s="11"/>
      <c r="U97" s="11"/>
      <c r="V97" s="11"/>
      <c r="W97" s="11"/>
      <c r="X97" s="11"/>
      <c r="Y97" s="11"/>
      <c r="Z97" s="11"/>
      <c r="AA97" s="11"/>
      <c r="AB97" s="19"/>
      <c r="AC97" s="11"/>
      <c r="AD97" s="11"/>
      <c r="AE97" s="11"/>
      <c r="AF97" s="11"/>
      <c r="AG97" s="11"/>
      <c r="AH97" s="11"/>
      <c r="AI97" s="11"/>
      <c r="AJ97" s="11"/>
      <c r="AK97" s="19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22.5" customHeight="1" x14ac:dyDescent="0.15">
      <c r="A98" s="22"/>
      <c r="B98" s="11"/>
      <c r="C98" s="11"/>
      <c r="D98" s="12"/>
      <c r="E98" s="12"/>
      <c r="F98" s="11"/>
      <c r="G98" s="11"/>
      <c r="H98" s="11"/>
      <c r="I98" s="11"/>
      <c r="J98" s="19"/>
      <c r="K98" s="11"/>
      <c r="L98" s="11"/>
      <c r="M98" s="11"/>
      <c r="N98" s="11"/>
      <c r="O98" s="11"/>
      <c r="P98" s="11"/>
      <c r="Q98" s="11"/>
      <c r="R98" s="11"/>
      <c r="S98" s="19"/>
      <c r="T98" s="11"/>
      <c r="U98" s="11"/>
      <c r="V98" s="11"/>
      <c r="W98" s="11"/>
      <c r="X98" s="11"/>
      <c r="Y98" s="11"/>
      <c r="Z98" s="11"/>
      <c r="AA98" s="11"/>
      <c r="AB98" s="19"/>
      <c r="AC98" s="11"/>
      <c r="AD98" s="11"/>
      <c r="AE98" s="11"/>
      <c r="AF98" s="11"/>
      <c r="AG98" s="11"/>
      <c r="AH98" s="11"/>
      <c r="AI98" s="11"/>
      <c r="AJ98" s="11"/>
      <c r="AK98" s="19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ht="22.5" customHeight="1" x14ac:dyDescent="0.15">
      <c r="A99" s="22"/>
      <c r="B99" s="11"/>
      <c r="C99" s="11"/>
      <c r="D99" s="12"/>
      <c r="E99" s="12"/>
      <c r="F99" s="11"/>
      <c r="G99" s="11"/>
      <c r="H99" s="11"/>
      <c r="I99" s="11"/>
      <c r="J99" s="19"/>
      <c r="K99" s="11"/>
      <c r="L99" s="11"/>
      <c r="M99" s="11"/>
      <c r="N99" s="11"/>
      <c r="O99" s="11"/>
      <c r="P99" s="11"/>
      <c r="Q99" s="11"/>
      <c r="R99" s="11"/>
      <c r="S99" s="19"/>
      <c r="T99" s="11"/>
      <c r="U99" s="11"/>
      <c r="V99" s="11"/>
      <c r="W99" s="11"/>
      <c r="X99" s="11"/>
      <c r="Y99" s="11"/>
      <c r="Z99" s="11"/>
      <c r="AA99" s="11"/>
      <c r="AB99" s="19"/>
      <c r="AC99" s="11"/>
      <c r="AD99" s="11"/>
      <c r="AE99" s="11"/>
      <c r="AF99" s="11"/>
      <c r="AG99" s="11"/>
      <c r="AH99" s="11"/>
      <c r="AI99" s="11"/>
      <c r="AJ99" s="11"/>
      <c r="AK99" s="19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ht="22.5" customHeight="1" x14ac:dyDescent="0.15">
      <c r="A100" s="21"/>
      <c r="B100" s="11"/>
      <c r="C100" s="11"/>
      <c r="D100" s="12"/>
      <c r="E100" s="12"/>
      <c r="F100" s="11"/>
      <c r="G100" s="11"/>
      <c r="H100" s="11"/>
      <c r="I100" s="11"/>
      <c r="J100" s="19"/>
      <c r="K100" s="11"/>
      <c r="L100" s="11"/>
      <c r="M100" s="11"/>
      <c r="N100" s="11"/>
      <c r="O100" s="11"/>
      <c r="P100" s="11"/>
      <c r="Q100" s="11"/>
      <c r="R100" s="11"/>
      <c r="S100" s="19"/>
      <c r="T100" s="11"/>
      <c r="U100" s="11"/>
      <c r="V100" s="11"/>
      <c r="W100" s="11"/>
      <c r="X100" s="11"/>
      <c r="Y100" s="11"/>
      <c r="Z100" s="11"/>
      <c r="AA100" s="11"/>
      <c r="AB100" s="19"/>
      <c r="AC100" s="11"/>
      <c r="AD100" s="11"/>
      <c r="AE100" s="11"/>
      <c r="AF100" s="11"/>
      <c r="AG100" s="11"/>
      <c r="AH100" s="11"/>
      <c r="AI100" s="11"/>
      <c r="AJ100" s="11"/>
      <c r="AK100" s="19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:56" ht="22.5" customHeight="1" x14ac:dyDescent="0.15">
      <c r="A101" s="11"/>
      <c r="B101" s="11"/>
      <c r="C101" s="11"/>
      <c r="D101" s="23"/>
      <c r="E101" s="12"/>
      <c r="F101" s="11"/>
      <c r="G101" s="11"/>
      <c r="H101" s="11"/>
      <c r="I101" s="11"/>
      <c r="J101" s="19"/>
      <c r="K101" s="11"/>
      <c r="L101" s="11"/>
      <c r="M101" s="11"/>
      <c r="N101" s="11"/>
      <c r="O101" s="11"/>
      <c r="P101" s="11"/>
      <c r="Q101" s="11"/>
      <c r="R101" s="11"/>
      <c r="S101" s="19"/>
      <c r="T101" s="11"/>
      <c r="U101" s="11"/>
      <c r="V101" s="11"/>
      <c r="W101" s="11"/>
      <c r="X101" s="11"/>
      <c r="Y101" s="11"/>
      <c r="Z101" s="11"/>
      <c r="AA101" s="11"/>
      <c r="AB101" s="19"/>
      <c r="AC101" s="11"/>
      <c r="AD101" s="11"/>
      <c r="AE101" s="11"/>
      <c r="AF101" s="11"/>
      <c r="AG101" s="11"/>
      <c r="AH101" s="11"/>
      <c r="AI101" s="11"/>
      <c r="AJ101" s="11"/>
      <c r="AK101" s="19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:56" ht="23.25" customHeight="1" x14ac:dyDescent="0.15">
      <c r="A102" s="22"/>
      <c r="B102" s="11"/>
      <c r="C102" s="11"/>
      <c r="D102" s="12"/>
      <c r="E102" s="12"/>
      <c r="F102" s="11"/>
      <c r="G102" s="11"/>
      <c r="H102" s="11"/>
      <c r="I102" s="11"/>
      <c r="J102" s="19"/>
      <c r="K102" s="11"/>
      <c r="L102" s="11"/>
      <c r="M102" s="11"/>
      <c r="N102" s="11"/>
      <c r="O102" s="11"/>
      <c r="P102" s="11"/>
      <c r="Q102" s="11"/>
      <c r="R102" s="11"/>
      <c r="S102" s="19"/>
      <c r="T102" s="11"/>
      <c r="U102" s="11"/>
      <c r="V102" s="11"/>
      <c r="W102" s="11"/>
      <c r="X102" s="11"/>
      <c r="Y102" s="11"/>
      <c r="Z102" s="11"/>
      <c r="AA102" s="11"/>
      <c r="AB102" s="19"/>
      <c r="AC102" s="11"/>
      <c r="AD102" s="11"/>
      <c r="AE102" s="11"/>
      <c r="AF102" s="11"/>
      <c r="AG102" s="11"/>
      <c r="AH102" s="11"/>
      <c r="AI102" s="11"/>
      <c r="AJ102" s="11"/>
      <c r="AK102" s="19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23.25" customHeight="1" x14ac:dyDescent="0.15">
      <c r="A103" s="22"/>
      <c r="B103" s="11"/>
      <c r="C103" s="11"/>
      <c r="D103" s="12"/>
      <c r="E103" s="12"/>
      <c r="F103" s="11"/>
      <c r="G103" s="11"/>
      <c r="H103" s="11"/>
      <c r="I103" s="11"/>
      <c r="J103" s="19"/>
      <c r="K103" s="11"/>
      <c r="L103" s="11"/>
      <c r="M103" s="11"/>
      <c r="N103" s="11"/>
      <c r="O103" s="11"/>
      <c r="P103" s="11"/>
      <c r="Q103" s="11"/>
      <c r="R103" s="11"/>
      <c r="S103" s="19"/>
      <c r="T103" s="11"/>
      <c r="U103" s="11"/>
      <c r="V103" s="11"/>
      <c r="W103" s="11"/>
      <c r="X103" s="11"/>
      <c r="Y103" s="11"/>
      <c r="Z103" s="11"/>
      <c r="AA103" s="11"/>
      <c r="AB103" s="19"/>
      <c r="AC103" s="11"/>
      <c r="AD103" s="11"/>
      <c r="AE103" s="11"/>
      <c r="AF103" s="11"/>
      <c r="AG103" s="11"/>
      <c r="AH103" s="11"/>
      <c r="AI103" s="11"/>
      <c r="AJ103" s="11"/>
      <c r="AK103" s="19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23.25" customHeight="1" x14ac:dyDescent="0.15">
      <c r="A104" s="11"/>
      <c r="B104" s="11"/>
      <c r="C104" s="11"/>
      <c r="D104" s="12"/>
      <c r="E104" s="12"/>
      <c r="F104" s="11"/>
      <c r="G104" s="11"/>
      <c r="H104" s="11"/>
      <c r="I104" s="11"/>
      <c r="J104" s="19"/>
      <c r="K104" s="11"/>
      <c r="L104" s="11"/>
      <c r="M104" s="11"/>
      <c r="N104" s="11"/>
      <c r="O104" s="11"/>
      <c r="P104" s="11"/>
      <c r="Q104" s="11"/>
      <c r="R104" s="11"/>
      <c r="S104" s="19"/>
      <c r="T104" s="11"/>
      <c r="U104" s="11"/>
      <c r="V104" s="11"/>
      <c r="W104" s="11"/>
      <c r="X104" s="11"/>
      <c r="Y104" s="11"/>
      <c r="Z104" s="11"/>
      <c r="AA104" s="11"/>
      <c r="AB104" s="19"/>
      <c r="AC104" s="11"/>
      <c r="AD104" s="11"/>
      <c r="AE104" s="11"/>
      <c r="AF104" s="11"/>
      <c r="AG104" s="11"/>
      <c r="AH104" s="11"/>
      <c r="AI104" s="11"/>
      <c r="AJ104" s="11"/>
      <c r="AK104" s="19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23.25" customHeight="1" x14ac:dyDescent="0.15">
      <c r="A105" s="11"/>
      <c r="B105" s="11"/>
      <c r="C105" s="11"/>
      <c r="D105" s="12"/>
      <c r="E105" s="12"/>
      <c r="F105" s="11"/>
      <c r="G105" s="11"/>
      <c r="H105" s="11"/>
      <c r="I105" s="11"/>
      <c r="J105" s="19"/>
      <c r="K105" s="11"/>
      <c r="L105" s="11"/>
      <c r="M105" s="11"/>
      <c r="N105" s="11"/>
      <c r="O105" s="11"/>
      <c r="P105" s="11"/>
      <c r="Q105" s="11"/>
      <c r="R105" s="11"/>
      <c r="S105" s="19"/>
      <c r="T105" s="11"/>
      <c r="U105" s="11"/>
      <c r="V105" s="11"/>
      <c r="W105" s="11"/>
      <c r="X105" s="11"/>
      <c r="Y105" s="11"/>
      <c r="Z105" s="11"/>
      <c r="AA105" s="11"/>
      <c r="AB105" s="19"/>
      <c r="AC105" s="11"/>
      <c r="AD105" s="11"/>
      <c r="AE105" s="11"/>
      <c r="AF105" s="11"/>
      <c r="AG105" s="11"/>
      <c r="AH105" s="11"/>
      <c r="AI105" s="11"/>
      <c r="AJ105" s="11"/>
      <c r="AK105" s="19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23.25" customHeight="1" x14ac:dyDescent="0.15">
      <c r="A106" s="11"/>
      <c r="B106" s="11"/>
      <c r="C106" s="11"/>
      <c r="D106" s="12"/>
      <c r="E106" s="17"/>
      <c r="F106" s="11"/>
      <c r="G106" s="11"/>
      <c r="H106" s="11"/>
      <c r="I106" s="11"/>
      <c r="J106" s="19"/>
      <c r="K106" s="11"/>
      <c r="L106" s="11"/>
      <c r="M106" s="11"/>
      <c r="N106" s="11"/>
      <c r="O106" s="11"/>
      <c r="P106" s="11"/>
      <c r="Q106" s="11"/>
      <c r="R106" s="11"/>
      <c r="S106" s="19"/>
      <c r="T106" s="11"/>
      <c r="U106" s="11"/>
      <c r="V106" s="11"/>
      <c r="W106" s="11"/>
      <c r="X106" s="11"/>
      <c r="Y106" s="11"/>
      <c r="Z106" s="11"/>
      <c r="AA106" s="11"/>
      <c r="AB106" s="19"/>
      <c r="AC106" s="11"/>
      <c r="AD106" s="11"/>
      <c r="AE106" s="11"/>
      <c r="AF106" s="11"/>
      <c r="AG106" s="11"/>
      <c r="AH106" s="11"/>
      <c r="AI106" s="11"/>
      <c r="AJ106" s="11"/>
      <c r="AK106" s="19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23.25" customHeight="1" x14ac:dyDescent="0.15">
      <c r="A107" s="11"/>
      <c r="B107" s="11"/>
      <c r="C107" s="11"/>
      <c r="D107" s="12"/>
      <c r="E107" s="17"/>
      <c r="F107" s="11"/>
      <c r="G107" s="11"/>
      <c r="H107" s="11"/>
      <c r="I107" s="11"/>
      <c r="J107" s="19"/>
      <c r="K107" s="11"/>
      <c r="L107" s="11"/>
      <c r="M107" s="11"/>
      <c r="N107" s="11"/>
      <c r="O107" s="11"/>
      <c r="P107" s="11"/>
      <c r="Q107" s="11"/>
      <c r="R107" s="11"/>
      <c r="S107" s="19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9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23.25" customHeight="1" x14ac:dyDescent="0.15">
      <c r="A108" s="11"/>
      <c r="B108" s="11"/>
      <c r="C108" s="11"/>
      <c r="D108" s="12"/>
      <c r="E108" s="17"/>
      <c r="F108" s="11"/>
      <c r="G108" s="11"/>
      <c r="H108" s="11"/>
      <c r="I108" s="11"/>
      <c r="J108" s="19"/>
      <c r="K108" s="11"/>
      <c r="L108" s="11"/>
      <c r="M108" s="11"/>
      <c r="N108" s="11"/>
      <c r="O108" s="11"/>
      <c r="P108" s="11"/>
      <c r="Q108" s="11"/>
      <c r="R108" s="11"/>
      <c r="S108" s="19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9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23.25" customHeight="1" x14ac:dyDescent="0.15">
      <c r="A109" s="11"/>
      <c r="B109" s="11"/>
      <c r="C109" s="11"/>
      <c r="D109" s="12"/>
      <c r="E109" s="17"/>
      <c r="F109" s="11"/>
      <c r="G109" s="11"/>
      <c r="H109" s="11"/>
      <c r="I109" s="11"/>
      <c r="J109" s="19"/>
      <c r="K109" s="11"/>
      <c r="L109" s="11"/>
      <c r="M109" s="11"/>
      <c r="N109" s="11"/>
      <c r="O109" s="11"/>
      <c r="P109" s="11"/>
      <c r="Q109" s="11"/>
      <c r="R109" s="11"/>
      <c r="S109" s="19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9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23.25" customHeight="1" x14ac:dyDescent="0.15">
      <c r="A110" s="11"/>
      <c r="B110" s="11"/>
      <c r="C110" s="11"/>
      <c r="D110" s="12"/>
      <c r="E110" s="17"/>
      <c r="F110" s="11"/>
      <c r="G110" s="11"/>
      <c r="H110" s="11"/>
      <c r="I110" s="11"/>
      <c r="J110" s="19"/>
      <c r="K110" s="11"/>
      <c r="L110" s="11"/>
      <c r="M110" s="11"/>
      <c r="N110" s="11"/>
      <c r="O110" s="11"/>
      <c r="P110" s="11"/>
      <c r="Q110" s="11"/>
      <c r="R110" s="11"/>
      <c r="S110" s="19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9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23.25" customHeight="1" x14ac:dyDescent="0.15">
      <c r="A111" s="22"/>
      <c r="B111" s="11"/>
      <c r="C111" s="11"/>
      <c r="D111" s="12"/>
      <c r="E111" s="17"/>
      <c r="F111" s="11"/>
      <c r="G111" s="11"/>
      <c r="H111" s="11"/>
      <c r="I111" s="11"/>
      <c r="J111" s="19"/>
      <c r="K111" s="11"/>
      <c r="L111" s="11"/>
      <c r="M111" s="11"/>
      <c r="N111" s="11"/>
      <c r="O111" s="11"/>
      <c r="P111" s="11"/>
      <c r="Q111" s="11"/>
      <c r="R111" s="11"/>
      <c r="S111" s="19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9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23.25" customHeight="1" x14ac:dyDescent="0.15">
      <c r="A112" s="11"/>
      <c r="B112" s="11"/>
      <c r="C112" s="11"/>
      <c r="D112" s="20"/>
      <c r="E112" s="17"/>
      <c r="F112" s="11"/>
      <c r="G112" s="11"/>
      <c r="H112" s="11"/>
      <c r="I112" s="11"/>
      <c r="J112" s="19"/>
      <c r="K112" s="11"/>
      <c r="L112" s="11"/>
      <c r="M112" s="11"/>
      <c r="N112" s="11"/>
      <c r="O112" s="11"/>
      <c r="P112" s="11"/>
      <c r="Q112" s="11"/>
      <c r="R112" s="11"/>
      <c r="S112" s="19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9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23.25" customHeight="1" x14ac:dyDescent="0.15">
      <c r="A113" s="11"/>
      <c r="B113" s="11"/>
      <c r="C113" s="11"/>
      <c r="D113" s="20"/>
      <c r="E113" s="17"/>
      <c r="F113" s="11"/>
      <c r="G113" s="11"/>
      <c r="H113" s="11"/>
      <c r="I113" s="11"/>
      <c r="J113" s="19"/>
      <c r="K113" s="11"/>
      <c r="L113" s="11"/>
      <c r="M113" s="11"/>
      <c r="N113" s="11"/>
      <c r="O113" s="11"/>
      <c r="P113" s="11"/>
      <c r="Q113" s="11"/>
      <c r="R113" s="11"/>
      <c r="S113" s="19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9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s="11" customFormat="1" ht="23.25" customHeight="1" x14ac:dyDescent="0.15">
      <c r="A114" s="21"/>
      <c r="D114" s="20"/>
      <c r="E114" s="17"/>
      <c r="J114" s="19"/>
      <c r="S114" s="19"/>
      <c r="AK114" s="19"/>
    </row>
    <row r="115" spans="1:56" s="11" customFormat="1" ht="23.25" customHeight="1" x14ac:dyDescent="0.15">
      <c r="D115" s="20"/>
      <c r="E115" s="17"/>
      <c r="J115" s="19"/>
      <c r="S115" s="19"/>
      <c r="AK115" s="19"/>
    </row>
    <row r="116" spans="1:56" s="11" customFormat="1" ht="23.25" customHeight="1" x14ac:dyDescent="0.15">
      <c r="D116" s="20"/>
      <c r="E116" s="17"/>
      <c r="J116" s="19"/>
      <c r="S116" s="19"/>
      <c r="AK116" s="19"/>
    </row>
    <row r="117" spans="1:56" s="11" customFormat="1" ht="23.25" customHeight="1" x14ac:dyDescent="0.15">
      <c r="D117" s="20"/>
      <c r="E117" s="17"/>
      <c r="J117" s="19"/>
      <c r="S117" s="19"/>
      <c r="AK117" s="19"/>
    </row>
    <row r="118" spans="1:56" s="11" customFormat="1" ht="23.25" customHeight="1" x14ac:dyDescent="0.15">
      <c r="D118" s="20"/>
      <c r="E118" s="17"/>
      <c r="J118" s="19"/>
      <c r="S118" s="19"/>
      <c r="AK118" s="19"/>
    </row>
    <row r="119" spans="1:56" s="11" customFormat="1" ht="23.25" customHeight="1" x14ac:dyDescent="0.15">
      <c r="D119" s="20"/>
      <c r="E119" s="17"/>
      <c r="J119" s="19"/>
      <c r="S119" s="19"/>
      <c r="AK119" s="19"/>
    </row>
    <row r="120" spans="1:56" s="11" customFormat="1" ht="23.25" customHeight="1" x14ac:dyDescent="0.15">
      <c r="D120" s="20"/>
      <c r="E120" s="17"/>
      <c r="J120" s="19"/>
      <c r="S120" s="19"/>
      <c r="AK120" s="19"/>
    </row>
    <row r="121" spans="1:56" s="11" customFormat="1" ht="23.25" customHeight="1" x14ac:dyDescent="0.15">
      <c r="A121" s="22"/>
      <c r="D121" s="20"/>
      <c r="E121" s="17"/>
      <c r="J121" s="19"/>
      <c r="S121" s="19"/>
      <c r="AK121" s="19"/>
    </row>
    <row r="122" spans="1:56" s="11" customFormat="1" ht="23.25" customHeight="1" x14ac:dyDescent="0.15">
      <c r="D122" s="20"/>
      <c r="E122" s="17"/>
      <c r="J122" s="19"/>
      <c r="S122" s="19"/>
      <c r="AK122" s="19"/>
    </row>
    <row r="123" spans="1:56" s="11" customFormat="1" ht="23.25" customHeight="1" x14ac:dyDescent="0.15">
      <c r="D123" s="20"/>
      <c r="E123" s="17"/>
      <c r="J123" s="19"/>
      <c r="S123" s="19"/>
      <c r="AK123" s="19"/>
    </row>
    <row r="124" spans="1:56" s="11" customFormat="1" ht="23.25" customHeight="1" x14ac:dyDescent="0.15">
      <c r="D124" s="20"/>
      <c r="E124" s="17"/>
      <c r="J124" s="19"/>
      <c r="S124" s="19"/>
      <c r="AK124" s="19"/>
    </row>
    <row r="125" spans="1:56" s="11" customFormat="1" ht="23.25" customHeight="1" x14ac:dyDescent="0.15">
      <c r="D125" s="20"/>
      <c r="E125" s="17"/>
      <c r="J125" s="19"/>
      <c r="S125" s="19"/>
      <c r="AK125" s="19"/>
    </row>
    <row r="126" spans="1:56" s="11" customFormat="1" ht="23.25" customHeight="1" x14ac:dyDescent="0.15">
      <c r="D126" s="20"/>
      <c r="E126" s="17"/>
      <c r="J126" s="19"/>
      <c r="S126" s="19"/>
      <c r="AK126" s="19"/>
    </row>
    <row r="127" spans="1:56" s="11" customFormat="1" ht="23.25" customHeight="1" x14ac:dyDescent="0.15">
      <c r="D127" s="20"/>
      <c r="E127" s="17"/>
      <c r="J127" s="19"/>
      <c r="S127" s="19"/>
      <c r="AK127" s="19"/>
    </row>
    <row r="128" spans="1:56" s="11" customFormat="1" ht="23.25" customHeight="1" x14ac:dyDescent="0.15">
      <c r="A128" s="22"/>
      <c r="D128" s="20"/>
      <c r="E128" s="17"/>
      <c r="J128" s="19"/>
      <c r="S128" s="19"/>
      <c r="AK128" s="19"/>
    </row>
    <row r="129" spans="1:37" s="11" customFormat="1" ht="23.25" customHeight="1" x14ac:dyDescent="0.15">
      <c r="D129" s="13"/>
      <c r="J129" s="19"/>
      <c r="S129" s="19"/>
      <c r="AK129" s="19"/>
    </row>
    <row r="130" spans="1:37" s="11" customFormat="1" ht="23.25" customHeight="1" x14ac:dyDescent="0.15">
      <c r="A130" s="22"/>
      <c r="D130" s="13"/>
      <c r="E130" s="12"/>
      <c r="J130" s="19"/>
      <c r="S130" s="19"/>
      <c r="AK130" s="19"/>
    </row>
    <row r="131" spans="1:37" s="11" customFormat="1" ht="23.25" customHeight="1" x14ac:dyDescent="0.15">
      <c r="D131" s="13"/>
      <c r="J131" s="19"/>
      <c r="S131" s="19"/>
      <c r="AK131" s="19"/>
    </row>
    <row r="132" spans="1:37" s="11" customFormat="1" ht="23.25" customHeight="1" x14ac:dyDescent="0.15">
      <c r="A132" s="22"/>
      <c r="D132" s="13"/>
      <c r="J132" s="19"/>
      <c r="S132" s="19"/>
      <c r="AK132" s="19"/>
    </row>
    <row r="133" spans="1:37" s="11" customFormat="1" ht="23.25" customHeight="1" x14ac:dyDescent="0.15">
      <c r="D133" s="13"/>
      <c r="J133" s="19"/>
      <c r="S133" s="19"/>
    </row>
    <row r="134" spans="1:37" s="11" customFormat="1" ht="23.25" customHeight="1" x14ac:dyDescent="0.15">
      <c r="D134" s="13"/>
      <c r="J134" s="19"/>
      <c r="S134" s="19"/>
    </row>
    <row r="135" spans="1:37" s="11" customFormat="1" ht="23.25" customHeight="1" x14ac:dyDescent="0.15">
      <c r="A135" s="22"/>
      <c r="D135" s="13"/>
      <c r="J135" s="19"/>
      <c r="S135" s="19"/>
    </row>
    <row r="136" spans="1:37" s="11" customFormat="1" ht="23.25" customHeight="1" x14ac:dyDescent="0.15">
      <c r="A136" s="22"/>
      <c r="D136" s="13"/>
      <c r="J136" s="19"/>
      <c r="S136" s="19"/>
    </row>
    <row r="137" spans="1:37" s="11" customFormat="1" ht="23.25" customHeight="1" x14ac:dyDescent="0.15">
      <c r="D137" s="13"/>
      <c r="J137" s="19"/>
      <c r="S137" s="19"/>
    </row>
    <row r="138" spans="1:37" s="11" customFormat="1" ht="23.25" customHeight="1" x14ac:dyDescent="0.15">
      <c r="D138" s="13"/>
      <c r="J138" s="19"/>
      <c r="S138" s="19"/>
    </row>
    <row r="139" spans="1:37" s="11" customFormat="1" ht="23.25" customHeight="1" x14ac:dyDescent="0.15">
      <c r="D139" s="13"/>
      <c r="J139" s="19"/>
      <c r="S139" s="19"/>
    </row>
    <row r="140" spans="1:37" s="11" customFormat="1" ht="23.25" customHeight="1" x14ac:dyDescent="0.15">
      <c r="J140" s="19"/>
      <c r="S140" s="19"/>
    </row>
    <row r="141" spans="1:37" s="11" customFormat="1" ht="23.25" customHeight="1" x14ac:dyDescent="0.15">
      <c r="J141" s="19"/>
      <c r="S141" s="19"/>
    </row>
    <row r="142" spans="1:37" s="11" customFormat="1" ht="23.25" customHeight="1" x14ac:dyDescent="0.15">
      <c r="J142" s="19"/>
      <c r="S142" s="19"/>
    </row>
    <row r="143" spans="1:37" s="11" customFormat="1" ht="23.25" customHeight="1" x14ac:dyDescent="0.15">
      <c r="J143" s="19"/>
      <c r="S143" s="19"/>
    </row>
    <row r="144" spans="1:37" s="11" customFormat="1" ht="23.25" customHeight="1" x14ac:dyDescent="0.15">
      <c r="J144" s="19"/>
      <c r="S144" s="19"/>
    </row>
    <row r="145" spans="1:56" s="11" customFormat="1" ht="23.25" customHeight="1" x14ac:dyDescent="0.15">
      <c r="A145" s="22"/>
      <c r="J145" s="19"/>
      <c r="S145" s="19"/>
    </row>
    <row r="146" spans="1:56" s="11" customFormat="1" ht="23.25" customHeight="1" x14ac:dyDescent="0.15">
      <c r="A146" s="28"/>
      <c r="J146" s="19"/>
      <c r="S146" s="19"/>
    </row>
    <row r="147" spans="1:56" s="11" customFormat="1" ht="23.25" customHeight="1" x14ac:dyDescent="0.15">
      <c r="J147" s="19"/>
      <c r="S147" s="19"/>
    </row>
    <row r="148" spans="1:56" s="11" customFormat="1" ht="23.25" customHeight="1" x14ac:dyDescent="0.15">
      <c r="A148" s="28"/>
      <c r="J148" s="19"/>
      <c r="S148" s="19"/>
    </row>
    <row r="149" spans="1:56" s="11" customFormat="1" ht="23.25" customHeight="1" x14ac:dyDescent="0.15">
      <c r="A149" s="22"/>
      <c r="J149" s="19"/>
      <c r="S149" s="19"/>
    </row>
    <row r="150" spans="1:56" s="11" customFormat="1" ht="23.25" customHeight="1" x14ac:dyDescent="0.15">
      <c r="A150" s="28"/>
      <c r="J150" s="19"/>
      <c r="L150" s="11" t="s">
        <v>18</v>
      </c>
      <c r="S150" s="19"/>
      <c r="U150" s="11" t="s">
        <v>18</v>
      </c>
      <c r="AD150" s="11" t="s">
        <v>18</v>
      </c>
      <c r="AM150" s="11" t="s">
        <v>18</v>
      </c>
      <c r="AV150" s="11" t="s">
        <v>18</v>
      </c>
    </row>
    <row r="151" spans="1:56" s="11" customFormat="1" ht="23.25" customHeight="1" x14ac:dyDescent="0.15">
      <c r="J151" s="19"/>
      <c r="S151" s="19"/>
    </row>
    <row r="152" spans="1:56" s="11" customFormat="1" ht="23.25" customHeight="1" x14ac:dyDescent="0.15">
      <c r="J152" s="19"/>
      <c r="S152" s="19"/>
    </row>
    <row r="153" spans="1:56" s="11" customFormat="1" ht="23.25" customHeight="1" x14ac:dyDescent="0.15">
      <c r="A153" s="22"/>
      <c r="J153" s="19"/>
      <c r="S153" s="19"/>
    </row>
    <row r="154" spans="1:56" s="11" customFormat="1" ht="23.25" customHeight="1" x14ac:dyDescent="0.15">
      <c r="J154" s="19"/>
      <c r="S154" s="19"/>
    </row>
    <row r="155" spans="1:56" s="11" customFormat="1" ht="23.25" customHeight="1" x14ac:dyDescent="0.15">
      <c r="J155" s="19"/>
      <c r="S155" s="19"/>
    </row>
    <row r="156" spans="1:56" s="11" customFormat="1" ht="23.25" customHeight="1" x14ac:dyDescent="0.15">
      <c r="J156" s="19"/>
      <c r="S156" s="19"/>
    </row>
    <row r="157" spans="1:56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9"/>
      <c r="K157" s="11"/>
      <c r="L157" s="11"/>
      <c r="M157" s="11"/>
      <c r="N157" s="11"/>
      <c r="O157" s="11"/>
      <c r="P157" s="11"/>
      <c r="Q157" s="11"/>
      <c r="R157" s="11"/>
      <c r="S157" s="19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:56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9"/>
      <c r="K158" s="11"/>
      <c r="L158" s="11"/>
      <c r="M158" s="11"/>
      <c r="N158" s="11"/>
      <c r="O158" s="11"/>
      <c r="P158" s="11"/>
      <c r="Q158" s="11"/>
      <c r="R158" s="11"/>
      <c r="S158" s="19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:56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9"/>
      <c r="K159" s="11"/>
      <c r="L159" s="11"/>
      <c r="M159" s="11"/>
      <c r="N159" s="11"/>
      <c r="O159" s="11"/>
      <c r="P159" s="11"/>
      <c r="Q159" s="11"/>
      <c r="R159" s="11"/>
      <c r="S159" s="19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:56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9"/>
      <c r="K160" s="11"/>
      <c r="L160" s="11"/>
      <c r="M160" s="11"/>
      <c r="N160" s="11"/>
      <c r="O160" s="11"/>
      <c r="P160" s="11"/>
      <c r="Q160" s="11"/>
      <c r="R160" s="11"/>
      <c r="S160" s="19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9"/>
      <c r="K161" s="11"/>
      <c r="L161" s="11"/>
      <c r="M161" s="11"/>
      <c r="N161" s="11"/>
      <c r="O161" s="11"/>
      <c r="P161" s="11"/>
      <c r="Q161" s="11"/>
      <c r="R161" s="11"/>
      <c r="S161" s="19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:56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9"/>
      <c r="K162" s="11"/>
      <c r="L162" s="11"/>
      <c r="M162" s="11"/>
      <c r="N162" s="11"/>
      <c r="O162" s="11"/>
      <c r="P162" s="11"/>
      <c r="Q162" s="11"/>
      <c r="R162" s="11"/>
      <c r="S162" s="19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9"/>
      <c r="K163" s="11"/>
      <c r="L163" s="11"/>
      <c r="M163" s="11"/>
      <c r="N163" s="11"/>
      <c r="O163" s="11"/>
      <c r="P163" s="11"/>
      <c r="Q163" s="11"/>
      <c r="R163" s="11"/>
      <c r="S163" s="19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:56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9"/>
      <c r="K164" s="11"/>
      <c r="L164" s="11"/>
      <c r="M164" s="11"/>
      <c r="N164" s="11"/>
      <c r="O164" s="11"/>
      <c r="P164" s="11"/>
      <c r="Q164" s="11"/>
      <c r="R164" s="11"/>
      <c r="S164" s="19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9"/>
      <c r="K165" s="11"/>
      <c r="L165" s="11"/>
      <c r="M165" s="11"/>
      <c r="N165" s="11"/>
      <c r="O165" s="11"/>
      <c r="P165" s="11"/>
      <c r="Q165" s="11"/>
      <c r="R165" s="11"/>
      <c r="S165" s="19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:56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9"/>
      <c r="K166" s="11"/>
      <c r="L166" s="11"/>
      <c r="M166" s="11"/>
      <c r="N166" s="11"/>
      <c r="O166" s="11"/>
      <c r="P166" s="11"/>
      <c r="Q166" s="11"/>
      <c r="R166" s="11"/>
      <c r="S166" s="19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9"/>
      <c r="K167" s="11"/>
      <c r="L167" s="11"/>
      <c r="M167" s="11"/>
      <c r="N167" s="11"/>
      <c r="O167" s="11"/>
      <c r="P167" s="11"/>
      <c r="Q167" s="11"/>
      <c r="R167" s="11"/>
      <c r="S167" s="19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:56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9"/>
      <c r="K168" s="11"/>
      <c r="L168" s="11"/>
      <c r="M168" s="11"/>
      <c r="N168" s="11"/>
      <c r="O168" s="11"/>
      <c r="P168" s="11"/>
      <c r="Q168" s="11"/>
      <c r="R168" s="11"/>
      <c r="S168" s="19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9"/>
      <c r="K169" s="11"/>
      <c r="L169" s="11"/>
      <c r="M169" s="11"/>
      <c r="N169" s="11"/>
      <c r="O169" s="11"/>
      <c r="P169" s="11"/>
      <c r="Q169" s="11"/>
      <c r="R169" s="11"/>
      <c r="S169" s="19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:56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9"/>
      <c r="K170" s="11"/>
      <c r="L170" s="11"/>
      <c r="M170" s="11"/>
      <c r="N170" s="11"/>
      <c r="O170" s="11"/>
      <c r="P170" s="11"/>
      <c r="Q170" s="11"/>
      <c r="R170" s="11"/>
      <c r="S170" s="19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:56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9"/>
      <c r="K171" s="11"/>
      <c r="L171" s="11"/>
      <c r="M171" s="11"/>
      <c r="N171" s="11"/>
      <c r="O171" s="11"/>
      <c r="P171" s="11"/>
      <c r="Q171" s="11"/>
      <c r="R171" s="11"/>
      <c r="S171" s="19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:56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9"/>
      <c r="K172" s="11"/>
      <c r="L172" s="11"/>
      <c r="M172" s="11"/>
      <c r="N172" s="11"/>
      <c r="O172" s="11"/>
      <c r="P172" s="11"/>
      <c r="Q172" s="11"/>
      <c r="R172" s="11"/>
      <c r="S172" s="19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:56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9"/>
      <c r="K173" s="11"/>
      <c r="L173" s="11"/>
      <c r="M173" s="11"/>
      <c r="N173" s="11"/>
      <c r="O173" s="11"/>
      <c r="P173" s="11"/>
      <c r="Q173" s="11"/>
      <c r="R173" s="11"/>
      <c r="S173" s="19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:56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9"/>
      <c r="K174" s="11"/>
      <c r="L174" s="11"/>
      <c r="M174" s="11"/>
      <c r="N174" s="11"/>
      <c r="O174" s="11"/>
      <c r="P174" s="11"/>
      <c r="Q174" s="11"/>
      <c r="R174" s="11"/>
      <c r="S174" s="19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:56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9"/>
      <c r="K175" s="11"/>
      <c r="L175" s="11"/>
      <c r="M175" s="11"/>
      <c r="N175" s="11"/>
      <c r="O175" s="11"/>
      <c r="P175" s="11"/>
      <c r="Q175" s="11"/>
      <c r="R175" s="11"/>
      <c r="S175" s="19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:56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9"/>
      <c r="K176" s="11"/>
      <c r="L176" s="11"/>
      <c r="M176" s="11"/>
      <c r="N176" s="11"/>
      <c r="O176" s="11"/>
      <c r="P176" s="11"/>
      <c r="Q176" s="11"/>
      <c r="R176" s="11"/>
      <c r="S176" s="19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:56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9"/>
      <c r="K177" s="11"/>
      <c r="L177" s="11"/>
      <c r="M177" s="11"/>
      <c r="N177" s="11"/>
      <c r="O177" s="11"/>
      <c r="P177" s="11"/>
      <c r="Q177" s="11"/>
      <c r="R177" s="11"/>
      <c r="S177" s="19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:56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9"/>
      <c r="K178" s="11"/>
      <c r="L178" s="11"/>
      <c r="M178" s="11"/>
      <c r="N178" s="11"/>
      <c r="O178" s="11"/>
      <c r="P178" s="11"/>
      <c r="Q178" s="11"/>
      <c r="R178" s="11"/>
      <c r="S178" s="19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:56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9"/>
      <c r="K179" s="11"/>
      <c r="L179" s="11"/>
      <c r="M179" s="11"/>
      <c r="N179" s="11"/>
      <c r="O179" s="11"/>
      <c r="P179" s="11"/>
      <c r="Q179" s="11"/>
      <c r="R179" s="11"/>
      <c r="S179" s="19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:56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9"/>
      <c r="K180" s="11"/>
      <c r="L180" s="11"/>
      <c r="M180" s="11"/>
      <c r="N180" s="11"/>
      <c r="O180" s="11"/>
      <c r="P180" s="11"/>
      <c r="Q180" s="11"/>
      <c r="R180" s="11"/>
      <c r="S180" s="19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:56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9"/>
      <c r="K181" s="11"/>
      <c r="L181" s="11"/>
      <c r="M181" s="11"/>
      <c r="N181" s="11"/>
      <c r="O181" s="11"/>
      <c r="P181" s="11"/>
      <c r="Q181" s="11"/>
      <c r="R181" s="11"/>
      <c r="S181" s="19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:56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9"/>
      <c r="K182" s="11"/>
      <c r="L182" s="11"/>
      <c r="M182" s="11"/>
      <c r="N182" s="11"/>
      <c r="O182" s="11"/>
      <c r="P182" s="11"/>
      <c r="Q182" s="11"/>
      <c r="R182" s="11"/>
      <c r="S182" s="19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:56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9"/>
      <c r="K183" s="11"/>
      <c r="L183" s="11"/>
      <c r="M183" s="11"/>
      <c r="N183" s="11"/>
      <c r="O183" s="11"/>
      <c r="P183" s="11"/>
      <c r="Q183" s="11"/>
      <c r="R183" s="11"/>
      <c r="S183" s="19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:56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9"/>
      <c r="K184" s="11"/>
      <c r="L184" s="11"/>
      <c r="M184" s="11"/>
      <c r="N184" s="11"/>
      <c r="O184" s="11"/>
      <c r="P184" s="11"/>
      <c r="Q184" s="11"/>
      <c r="R184" s="11"/>
      <c r="S184" s="19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:56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9"/>
      <c r="K185" s="11"/>
      <c r="L185" s="11"/>
      <c r="M185" s="11"/>
      <c r="N185" s="11"/>
      <c r="O185" s="11"/>
      <c r="P185" s="11"/>
      <c r="Q185" s="11"/>
      <c r="R185" s="11"/>
      <c r="S185" s="19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:56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9"/>
      <c r="K186" s="11"/>
      <c r="L186" s="11"/>
      <c r="M186" s="11"/>
      <c r="N186" s="11"/>
      <c r="O186" s="11"/>
      <c r="P186" s="11"/>
      <c r="Q186" s="11"/>
      <c r="R186" s="11"/>
      <c r="S186" s="19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:56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9"/>
      <c r="K187" s="11"/>
      <c r="L187" s="11"/>
      <c r="M187" s="11"/>
      <c r="N187" s="11"/>
      <c r="O187" s="11"/>
      <c r="P187" s="11"/>
      <c r="Q187" s="11"/>
      <c r="R187" s="11"/>
      <c r="S187" s="19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:56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9"/>
      <c r="K188" s="11"/>
      <c r="L188" s="11"/>
      <c r="M188" s="11"/>
      <c r="N188" s="11"/>
      <c r="O188" s="11"/>
      <c r="P188" s="11"/>
      <c r="Q188" s="11"/>
      <c r="R188" s="11"/>
      <c r="S188" s="19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:56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9"/>
      <c r="K189" s="11"/>
      <c r="L189" s="11"/>
      <c r="M189" s="11"/>
      <c r="N189" s="11"/>
      <c r="O189" s="11"/>
      <c r="P189" s="11"/>
      <c r="Q189" s="11"/>
      <c r="R189" s="11"/>
      <c r="S189" s="19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:56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9"/>
      <c r="K190" s="11"/>
      <c r="L190" s="11"/>
      <c r="M190" s="11"/>
      <c r="N190" s="11"/>
      <c r="O190" s="11"/>
      <c r="P190" s="11"/>
      <c r="Q190" s="11"/>
      <c r="R190" s="11"/>
      <c r="S190" s="19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:56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9"/>
      <c r="K191" s="11"/>
      <c r="L191" s="11"/>
      <c r="M191" s="11"/>
      <c r="N191" s="11"/>
      <c r="O191" s="11"/>
      <c r="P191" s="11"/>
      <c r="Q191" s="11"/>
      <c r="R191" s="11"/>
      <c r="S191" s="19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:56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9"/>
      <c r="K192" s="11"/>
      <c r="L192" s="11"/>
      <c r="M192" s="11"/>
      <c r="N192" s="11"/>
      <c r="O192" s="11"/>
      <c r="P192" s="11"/>
      <c r="Q192" s="11"/>
      <c r="R192" s="11"/>
      <c r="S192" s="19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:56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9"/>
      <c r="K193" s="11"/>
      <c r="L193" s="11"/>
      <c r="M193" s="11"/>
      <c r="N193" s="11"/>
      <c r="O193" s="11"/>
      <c r="P193" s="11"/>
      <c r="Q193" s="11"/>
      <c r="R193" s="11"/>
      <c r="S193" s="19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:56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9"/>
      <c r="K194" s="11"/>
      <c r="L194" s="11"/>
      <c r="M194" s="11"/>
      <c r="N194" s="11"/>
      <c r="O194" s="11"/>
      <c r="P194" s="11"/>
      <c r="Q194" s="11"/>
      <c r="R194" s="11"/>
      <c r="S194" s="19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:56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9"/>
      <c r="K195" s="11"/>
      <c r="L195" s="11"/>
      <c r="M195" s="11"/>
      <c r="N195" s="11"/>
      <c r="O195" s="11"/>
      <c r="P195" s="11"/>
      <c r="Q195" s="11"/>
      <c r="R195" s="11"/>
      <c r="S195" s="19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:56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9"/>
      <c r="K196" s="11"/>
      <c r="L196" s="11"/>
      <c r="M196" s="11"/>
      <c r="N196" s="11"/>
      <c r="O196" s="11"/>
      <c r="P196" s="11"/>
      <c r="Q196" s="11"/>
      <c r="R196" s="11"/>
      <c r="S196" s="19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:56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9"/>
      <c r="K197" s="11"/>
      <c r="L197" s="11"/>
      <c r="M197" s="11"/>
      <c r="N197" s="11"/>
      <c r="O197" s="11"/>
      <c r="P197" s="11"/>
      <c r="Q197" s="11"/>
      <c r="R197" s="11"/>
      <c r="S197" s="19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:56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9"/>
      <c r="K198" s="11"/>
      <c r="L198" s="11"/>
      <c r="M198" s="11"/>
      <c r="N198" s="11"/>
      <c r="O198" s="11"/>
      <c r="P198" s="11"/>
      <c r="Q198" s="11"/>
      <c r="R198" s="11"/>
      <c r="S198" s="19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:56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9"/>
      <c r="K199" s="11"/>
      <c r="L199" s="11"/>
      <c r="M199" s="11"/>
      <c r="N199" s="11"/>
      <c r="O199" s="11"/>
      <c r="P199" s="11"/>
      <c r="Q199" s="11"/>
      <c r="R199" s="11"/>
      <c r="S199" s="19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:56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9"/>
      <c r="K200" s="11"/>
      <c r="L200" s="11"/>
      <c r="M200" s="11"/>
      <c r="N200" s="11"/>
      <c r="O200" s="11"/>
      <c r="P200" s="11"/>
      <c r="Q200" s="11"/>
      <c r="R200" s="11"/>
      <c r="S200" s="19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:56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9"/>
      <c r="K201" s="11"/>
      <c r="L201" s="11"/>
      <c r="M201" s="11"/>
      <c r="N201" s="11"/>
      <c r="O201" s="11"/>
      <c r="P201" s="11"/>
      <c r="Q201" s="11"/>
      <c r="R201" s="11"/>
      <c r="S201" s="19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:56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9"/>
      <c r="K202" s="11"/>
      <c r="L202" s="11"/>
      <c r="M202" s="11"/>
      <c r="N202" s="11"/>
      <c r="O202" s="11"/>
      <c r="P202" s="11"/>
      <c r="Q202" s="11"/>
      <c r="R202" s="11"/>
      <c r="S202" s="19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:56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9"/>
      <c r="K203" s="11"/>
      <c r="L203" s="11"/>
      <c r="M203" s="11"/>
      <c r="N203" s="11"/>
      <c r="O203" s="11"/>
      <c r="P203" s="11"/>
      <c r="Q203" s="11"/>
      <c r="R203" s="11"/>
      <c r="S203" s="19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:56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9"/>
      <c r="K204" s="11"/>
      <c r="L204" s="11"/>
      <c r="M204" s="11"/>
      <c r="N204" s="11"/>
      <c r="O204" s="11"/>
      <c r="P204" s="11"/>
      <c r="Q204" s="11"/>
      <c r="R204" s="11"/>
      <c r="S204" s="19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:56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9"/>
      <c r="K205" s="11"/>
      <c r="L205" s="11"/>
      <c r="M205" s="11"/>
      <c r="N205" s="11"/>
      <c r="O205" s="11"/>
      <c r="P205" s="11"/>
      <c r="Q205" s="11"/>
      <c r="R205" s="11"/>
      <c r="S205" s="19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:56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9"/>
      <c r="K206" s="11"/>
      <c r="L206" s="11"/>
      <c r="M206" s="11"/>
      <c r="N206" s="11"/>
      <c r="O206" s="11"/>
      <c r="P206" s="11"/>
      <c r="Q206" s="11"/>
      <c r="R206" s="11"/>
      <c r="S206" s="19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:56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9"/>
      <c r="K207" s="11"/>
      <c r="L207" s="11"/>
      <c r="M207" s="11"/>
      <c r="N207" s="11"/>
      <c r="O207" s="11"/>
      <c r="P207" s="11"/>
      <c r="Q207" s="11"/>
      <c r="R207" s="11"/>
      <c r="S207" s="19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:56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9"/>
      <c r="K208" s="11"/>
      <c r="L208" s="11"/>
      <c r="M208" s="11"/>
      <c r="N208" s="11"/>
      <c r="O208" s="11"/>
      <c r="P208" s="11"/>
      <c r="Q208" s="11"/>
      <c r="R208" s="11"/>
      <c r="S208" s="19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:56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9"/>
      <c r="K209" s="11"/>
      <c r="L209" s="11"/>
      <c r="M209" s="11"/>
      <c r="N209" s="11"/>
      <c r="O209" s="11"/>
      <c r="P209" s="11"/>
      <c r="Q209" s="11"/>
      <c r="R209" s="11"/>
      <c r="S209" s="19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:56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9"/>
      <c r="K210" s="11"/>
      <c r="L210" s="11"/>
      <c r="M210" s="11"/>
      <c r="N210" s="11"/>
      <c r="O210" s="11"/>
      <c r="P210" s="11"/>
      <c r="Q210" s="11"/>
      <c r="R210" s="11"/>
      <c r="S210" s="19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:56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9"/>
      <c r="K211" s="11"/>
      <c r="L211" s="11"/>
      <c r="M211" s="11"/>
      <c r="N211" s="11"/>
      <c r="O211" s="11"/>
      <c r="P211" s="11"/>
      <c r="Q211" s="11"/>
      <c r="R211" s="11"/>
      <c r="S211" s="19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:56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9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:56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9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:56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9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:56" ht="23.25" customHeight="1" x14ac:dyDescent="0.15">
      <c r="A215" s="22"/>
      <c r="B215" s="11"/>
      <c r="C215" s="11"/>
      <c r="D215" s="14"/>
      <c r="E215" s="14"/>
      <c r="F215" s="11"/>
      <c r="G215" s="11"/>
      <c r="H215" s="11"/>
      <c r="I215" s="11"/>
      <c r="J215" s="19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:56" ht="23.25" customHeight="1" x14ac:dyDescent="0.15">
      <c r="A216" s="11"/>
      <c r="B216" s="11"/>
      <c r="C216" s="11"/>
      <c r="D216" s="15"/>
      <c r="E216" s="15"/>
      <c r="F216" s="11"/>
      <c r="G216" s="11"/>
      <c r="H216" s="11"/>
      <c r="I216" s="11"/>
      <c r="J216" s="19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:56" ht="23.25" customHeight="1" x14ac:dyDescent="0.15">
      <c r="A217" s="11"/>
      <c r="B217" s="11"/>
      <c r="C217" s="11"/>
      <c r="D217" s="15"/>
      <c r="E217" s="15"/>
      <c r="F217" s="11"/>
      <c r="G217" s="11"/>
      <c r="H217" s="11"/>
      <c r="I217" s="11"/>
      <c r="J217" s="19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:56" ht="23.25" customHeight="1" x14ac:dyDescent="0.15">
      <c r="A218" s="11"/>
      <c r="B218" s="14"/>
      <c r="C218" s="14"/>
      <c r="D218" s="15"/>
      <c r="E218" s="15"/>
      <c r="F218" s="14"/>
      <c r="G218" s="14"/>
      <c r="H218" s="14"/>
      <c r="I218" s="14"/>
      <c r="J218" s="19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:56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9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:56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9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:56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9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:56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9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:56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9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:56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9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:56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9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:56" ht="23.25" customHeight="1" x14ac:dyDescent="0.15">
      <c r="A226" s="11"/>
      <c r="B226" s="15"/>
      <c r="C226" s="15"/>
      <c r="D226" s="11"/>
      <c r="E226" s="11"/>
      <c r="F226" s="15"/>
      <c r="G226" s="15"/>
      <c r="H226" s="15"/>
      <c r="I226" s="15"/>
      <c r="J226" s="19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:56" ht="23.25" customHeight="1" x14ac:dyDescent="0.15">
      <c r="A227" s="11"/>
      <c r="B227" s="15"/>
      <c r="C227" s="15"/>
      <c r="D227" s="11"/>
      <c r="E227" s="11"/>
      <c r="F227" s="15"/>
      <c r="G227" s="15"/>
      <c r="H227" s="15"/>
      <c r="I227" s="15"/>
      <c r="J227" s="19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:56" ht="23.25" customHeight="1" x14ac:dyDescent="0.15">
      <c r="A228" s="11"/>
      <c r="B228" s="15"/>
      <c r="C228" s="15"/>
      <c r="D228" s="11"/>
      <c r="E228" s="11"/>
      <c r="F228" s="15"/>
      <c r="G228" s="15"/>
      <c r="H228" s="15"/>
      <c r="I228" s="15"/>
      <c r="J228" s="19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:56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9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:56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9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:56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9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:56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9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:56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9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:56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9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:56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9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:56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9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:56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9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:56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9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:56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9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:56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9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:56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9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:56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9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:56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9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:56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9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:56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9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:56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9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:56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9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:56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9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:56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9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:56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9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:56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9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:56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9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:56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9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:56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9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:56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9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:56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9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:56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9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:56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9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:56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9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:56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9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:56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9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:56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9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:56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9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:56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9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:56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9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:56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9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:56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9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:56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9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:56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9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:56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9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:56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9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:56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9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:56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9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:56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9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:56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9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:56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9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:56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9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:56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9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:56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9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:56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9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:56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9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:56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9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:56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9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:56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9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:56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9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:56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9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:56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9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:56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:56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:56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:56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:56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:56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:56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:56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:56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:56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:56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:56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:56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:56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:56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:56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:56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:56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:56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:56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:56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:56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:56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:56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:56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:56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:56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:56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:56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:56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:56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:56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:56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:56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:56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:56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:56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:56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:56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:56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:56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:56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:56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:56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:56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:56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:56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:56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:56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:56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:56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:56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:56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:56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:56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:56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:56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:56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:56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:56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:56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:56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:56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:56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:56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:56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:56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:56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:56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:56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:56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:56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:56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:56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:56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:56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:56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:56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:56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:56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:56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:56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:56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:56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:56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:56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:56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:56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:56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:56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:56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:56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:56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:56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:56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:56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:56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:56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:56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:56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:56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:56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:56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:56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:56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:56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:56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:56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:56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:56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:56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:56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:56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:56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:56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:56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:56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:56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:56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:56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:56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:56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:56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:56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:56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:56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:56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:56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:56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:56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:56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:56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:56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:56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:56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:56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:56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:56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:56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:56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:56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:56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:56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:56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:56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:56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:56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:56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:56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:56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:56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:56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:56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:56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:56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:56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:56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:56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:56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:56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:56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:56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:56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:56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:56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:56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:56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:56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:56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:56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:56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:56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:56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:56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:56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:56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:56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:56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:56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:56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:56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:56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:56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:56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:56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:56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:56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:56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:56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:56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:56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:56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1:56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1:56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1:56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1:56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1:56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1:56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1:56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1:56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1:56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1:56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1:56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1:56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1:56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1:56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1:56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1:56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1:56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1:56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1:56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1:56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1:56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1:56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1:56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1:56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1:56" ht="21.75" customHeight="1" x14ac:dyDescent="0.15">
      <c r="A504" s="11"/>
      <c r="B504" s="11"/>
      <c r="C504" s="11"/>
      <c r="F504" s="11"/>
      <c r="G504" s="11"/>
      <c r="H504" s="11"/>
      <c r="I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1:56" ht="21.75" customHeight="1" x14ac:dyDescent="0.15">
      <c r="A505" s="11"/>
      <c r="B505" s="11"/>
      <c r="C505" s="11"/>
      <c r="F505" s="11"/>
      <c r="G505" s="11"/>
      <c r="H505" s="11"/>
      <c r="I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1:56" ht="21.75" customHeight="1" x14ac:dyDescent="0.15">
      <c r="A506" s="11"/>
      <c r="B506" s="11"/>
      <c r="C506" s="11"/>
      <c r="F506" s="11"/>
      <c r="G506" s="11"/>
      <c r="H506" s="11"/>
      <c r="I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1:56" ht="21.75" customHeight="1" x14ac:dyDescent="0.15">
      <c r="A507" s="11"/>
      <c r="B507" s="11"/>
      <c r="C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1:56" ht="21.75" customHeight="1" x14ac:dyDescent="0.15">
      <c r="A508" s="11"/>
      <c r="B508" s="11"/>
      <c r="C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1:56" ht="21.75" customHeight="1" x14ac:dyDescent="0.15">
      <c r="A509" s="11"/>
      <c r="B509" s="11"/>
      <c r="C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1:56" ht="21.75" customHeight="1" x14ac:dyDescent="0.15">
      <c r="A510" s="11"/>
      <c r="B510" s="11"/>
      <c r="C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1:56" ht="21.75" customHeight="1" x14ac:dyDescent="0.15">
      <c r="A511" s="11"/>
      <c r="B511" s="11"/>
      <c r="C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1:56" ht="21.75" customHeight="1" x14ac:dyDescent="0.15">
      <c r="A512" s="11"/>
      <c r="B512" s="11"/>
      <c r="C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1:56" ht="21.75" customHeight="1" x14ac:dyDescent="0.15">
      <c r="A513" s="11"/>
      <c r="B513" s="11"/>
      <c r="C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1:56" ht="21.75" customHeight="1" x14ac:dyDescent="0.15">
      <c r="A514" s="11"/>
      <c r="B514" s="11"/>
      <c r="C514" s="11"/>
      <c r="D514" s="11"/>
      <c r="E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1:56" ht="21.75" customHeight="1" x14ac:dyDescent="0.15">
      <c r="A515" s="11"/>
      <c r="B515" s="11"/>
      <c r="C515" s="11"/>
      <c r="D515" s="11"/>
      <c r="E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1:56" ht="21.75" customHeight="1" x14ac:dyDescent="0.15">
      <c r="A516" s="11"/>
      <c r="B516" s="11"/>
      <c r="C516" s="11"/>
      <c r="D516" s="11"/>
      <c r="E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1:56" ht="21.75" customHeight="1" x14ac:dyDescent="0.15">
      <c r="A517" s="11"/>
      <c r="B517" s="11"/>
      <c r="C517" s="11"/>
      <c r="D517" s="11"/>
      <c r="E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1:56" ht="21.75" customHeight="1" x14ac:dyDescent="0.15">
      <c r="A518" s="11"/>
      <c r="B518" s="11"/>
      <c r="C518" s="11"/>
      <c r="D518" s="11"/>
      <c r="E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1:56" ht="21.75" customHeight="1" x14ac:dyDescent="0.15">
      <c r="A519" s="11"/>
      <c r="B519" s="11"/>
      <c r="C519" s="11"/>
      <c r="D519" s="11"/>
      <c r="E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1:56" ht="21.75" customHeight="1" x14ac:dyDescent="0.15">
      <c r="A520" s="11"/>
      <c r="B520" s="11"/>
      <c r="C520" s="11"/>
      <c r="D520" s="11"/>
      <c r="E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1:56" ht="21.75" customHeight="1" x14ac:dyDescent="0.15">
      <c r="A521" s="11"/>
      <c r="B521" s="11"/>
      <c r="C521" s="11"/>
      <c r="D521" s="11"/>
      <c r="E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1:56" ht="21.75" customHeight="1" x14ac:dyDescent="0.15">
      <c r="A522" s="11"/>
      <c r="B522" s="11"/>
      <c r="C522" s="11"/>
      <c r="D522" s="11"/>
      <c r="E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1:56" ht="21.75" customHeight="1" x14ac:dyDescent="0.15">
      <c r="A523" s="11"/>
      <c r="B523" s="11"/>
      <c r="C523" s="11"/>
      <c r="D523" s="11"/>
      <c r="E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1:56" ht="21.75" customHeight="1" x14ac:dyDescent="0.15">
      <c r="A524" s="11"/>
      <c r="B524" s="11"/>
      <c r="C524" s="11"/>
      <c r="D524" s="11"/>
      <c r="E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1:56" ht="21.75" customHeight="1" x14ac:dyDescent="0.15">
      <c r="A525" s="11"/>
      <c r="B525" s="11"/>
      <c r="C525" s="11"/>
      <c r="D525" s="11"/>
      <c r="E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1:56" ht="21.75" customHeight="1" x14ac:dyDescent="0.15">
      <c r="A526" s="11"/>
      <c r="B526" s="11"/>
      <c r="C526" s="11"/>
      <c r="D526" s="11"/>
      <c r="E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1:56" ht="21.75" customHeight="1" x14ac:dyDescent="0.15">
      <c r="A527" s="11"/>
      <c r="B527" s="11"/>
      <c r="C527" s="11"/>
      <c r="D527" s="11"/>
      <c r="E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1:56" ht="21.75" customHeight="1" x14ac:dyDescent="0.15">
      <c r="A528" s="11"/>
      <c r="B528" s="11"/>
      <c r="C528" s="11"/>
      <c r="D528" s="11"/>
      <c r="E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1:56" ht="21.75" customHeight="1" x14ac:dyDescent="0.15">
      <c r="A529" s="11"/>
      <c r="B529" s="11"/>
      <c r="C529" s="11"/>
      <c r="D529" s="11"/>
      <c r="E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1:56" ht="21.75" customHeight="1" x14ac:dyDescent="0.15">
      <c r="A530" s="11"/>
      <c r="B530" s="11"/>
      <c r="C530" s="11"/>
      <c r="D530" s="11"/>
      <c r="E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1:56" ht="21.75" customHeight="1" x14ac:dyDescent="0.15">
      <c r="A531" s="11"/>
      <c r="B531" s="11"/>
      <c r="C531" s="11"/>
      <c r="D531" s="11"/>
      <c r="E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1:56" ht="21.75" customHeight="1" x14ac:dyDescent="0.15">
      <c r="A532" s="11"/>
      <c r="B532" s="11"/>
      <c r="C532" s="11"/>
      <c r="D532" s="11"/>
      <c r="E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1:56" ht="21.75" customHeight="1" x14ac:dyDescent="0.15">
      <c r="A533" s="11"/>
      <c r="B533" s="11"/>
      <c r="C533" s="11"/>
      <c r="D533" s="11"/>
      <c r="E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1:56" ht="21.75" customHeight="1" x14ac:dyDescent="0.15">
      <c r="A534" s="11"/>
      <c r="B534" s="11"/>
      <c r="C534" s="11"/>
      <c r="D534" s="11"/>
      <c r="E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1:56" ht="21.75" customHeight="1" x14ac:dyDescent="0.15">
      <c r="A535" s="11"/>
      <c r="B535" s="11"/>
      <c r="C535" s="11"/>
      <c r="D535" s="11"/>
      <c r="E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1:56" ht="21.75" customHeight="1" x14ac:dyDescent="0.15">
      <c r="A536" s="11"/>
      <c r="B536" s="11"/>
      <c r="C536" s="11"/>
      <c r="D536" s="11"/>
      <c r="E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1:56" ht="21.75" customHeight="1" x14ac:dyDescent="0.15">
      <c r="A537" s="11"/>
      <c r="B537" s="11"/>
      <c r="C537" s="11"/>
      <c r="D537" s="11"/>
      <c r="E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1:56" ht="21.75" customHeight="1" x14ac:dyDescent="0.15">
      <c r="A538" s="11"/>
      <c r="B538" s="11"/>
      <c r="C538" s="11"/>
      <c r="D538" s="11"/>
      <c r="E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1:56" ht="21.75" customHeight="1" x14ac:dyDescent="0.15">
      <c r="A539" s="11"/>
      <c r="B539" s="11"/>
      <c r="C539" s="11"/>
      <c r="D539" s="11"/>
      <c r="E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1:56" ht="21.75" customHeight="1" x14ac:dyDescent="0.15">
      <c r="A540" s="11"/>
      <c r="B540" s="11"/>
      <c r="C540" s="11"/>
      <c r="D540" s="11"/>
      <c r="E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1:56" ht="21.75" customHeight="1" x14ac:dyDescent="0.15">
      <c r="A541" s="11"/>
      <c r="B541" s="11"/>
      <c r="C541" s="11"/>
      <c r="D541" s="11"/>
      <c r="E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1:56" ht="21.75" customHeight="1" x14ac:dyDescent="0.15">
      <c r="A542" s="11"/>
      <c r="B542" s="11"/>
      <c r="C542" s="11"/>
      <c r="D542" s="11"/>
      <c r="E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1:56" ht="21.75" customHeight="1" x14ac:dyDescent="0.15">
      <c r="A543" s="11"/>
      <c r="B543" s="11"/>
      <c r="C543" s="11"/>
      <c r="D543" s="11"/>
      <c r="E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1:56" ht="21.75" customHeight="1" x14ac:dyDescent="0.15">
      <c r="A544" s="11"/>
      <c r="B544" s="11"/>
      <c r="C544" s="11"/>
      <c r="D544" s="11"/>
      <c r="E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1:56" ht="21.75" customHeight="1" x14ac:dyDescent="0.15">
      <c r="A545" s="11"/>
      <c r="B545" s="11"/>
      <c r="C545" s="11"/>
      <c r="D545" s="11"/>
      <c r="E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1:56" ht="21.75" customHeight="1" x14ac:dyDescent="0.15">
      <c r="A546" s="11"/>
      <c r="B546" s="11"/>
      <c r="C546" s="11"/>
      <c r="D546" s="11"/>
      <c r="E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1:56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1:56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1:56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1:56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</row>
    <row r="551" spans="1:56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</row>
    <row r="552" spans="1:56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</row>
    <row r="553" spans="1:56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</row>
    <row r="554" spans="1:56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</row>
    <row r="555" spans="1:56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</row>
    <row r="556" spans="1:56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</row>
    <row r="557" spans="1:56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</row>
    <row r="558" spans="1:56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</row>
    <row r="559" spans="1:56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</row>
    <row r="560" spans="1:56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</row>
    <row r="561" spans="1:56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</row>
    <row r="562" spans="1:56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</row>
    <row r="563" spans="1:56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</row>
    <row r="564" spans="1:56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</row>
    <row r="565" spans="1:56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</row>
    <row r="566" spans="1:56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</row>
    <row r="567" spans="1:56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</row>
    <row r="568" spans="1:56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</row>
    <row r="569" spans="1:56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</row>
    <row r="570" spans="1:56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</row>
    <row r="571" spans="1:56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</row>
    <row r="572" spans="1:56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</row>
    <row r="573" spans="1:56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</row>
    <row r="574" spans="1:56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</row>
    <row r="575" spans="1:56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</row>
    <row r="576" spans="1:56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</row>
    <row r="577" spans="1:56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</row>
    <row r="578" spans="1:56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</row>
    <row r="579" spans="1:56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</row>
    <row r="580" spans="1:56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</row>
    <row r="581" spans="1:56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</row>
    <row r="582" spans="1:56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</row>
    <row r="583" spans="1:56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</row>
    <row r="584" spans="1:56" ht="21.75" customHeight="1" x14ac:dyDescent="0.15">
      <c r="A584" s="11"/>
      <c r="B584" s="11"/>
      <c r="C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</row>
    <row r="585" spans="1:56" ht="21.75" customHeight="1" x14ac:dyDescent="0.15">
      <c r="A585" s="11"/>
      <c r="B585" s="11"/>
      <c r="C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</row>
    <row r="586" spans="1:56" ht="21.75" customHeight="1" x14ac:dyDescent="0.15">
      <c r="A586" s="11"/>
      <c r="B586" s="11"/>
      <c r="C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</row>
    <row r="587" spans="1:56" ht="21.75" customHeight="1" x14ac:dyDescent="0.15">
      <c r="A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</row>
    <row r="588" spans="1:56" ht="21.75" customHeight="1" x14ac:dyDescent="0.15">
      <c r="A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</row>
    <row r="589" spans="1:56" ht="21.75" customHeight="1" x14ac:dyDescent="0.15">
      <c r="A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</row>
    <row r="590" spans="1:56" ht="21.75" customHeight="1" x14ac:dyDescent="0.15">
      <c r="A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</row>
    <row r="591" spans="1:56" ht="21.75" customHeight="1" x14ac:dyDescent="0.15">
      <c r="A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</row>
    <row r="592" spans="1:56" ht="21.75" customHeight="1" x14ac:dyDescent="0.15">
      <c r="A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</row>
    <row r="593" spans="1:56" ht="21.75" customHeight="1" x14ac:dyDescent="0.15">
      <c r="A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</row>
    <row r="594" spans="1:56" ht="21.75" customHeight="1" x14ac:dyDescent="0.15">
      <c r="A594" s="11"/>
      <c r="J594" s="11"/>
      <c r="S594" s="11"/>
      <c r="AB594" s="11"/>
      <c r="AK594" s="11"/>
      <c r="AT594" s="11"/>
      <c r="BC594" s="11"/>
      <c r="BD594" s="11"/>
    </row>
    <row r="595" spans="1:56" ht="21.75" customHeight="1" x14ac:dyDescent="0.15"/>
    <row r="596" spans="1:56" ht="21.75" customHeight="1" x14ac:dyDescent="0.15"/>
    <row r="597" spans="1:56" ht="21.75" customHeight="1" x14ac:dyDescent="0.15"/>
    <row r="598" spans="1:56" ht="21.75" customHeight="1" x14ac:dyDescent="0.15"/>
    <row r="599" spans="1:56" ht="21.75" customHeight="1" x14ac:dyDescent="0.15"/>
    <row r="603" spans="1:56" ht="20.25" customHeight="1" x14ac:dyDescent="0.15"/>
    <row r="604" spans="1:56" ht="20.25" customHeight="1" x14ac:dyDescent="0.15"/>
    <row r="605" spans="1:56" ht="20.25" customHeight="1" x14ac:dyDescent="0.15"/>
    <row r="606" spans="1:56" ht="20.25" customHeight="1" x14ac:dyDescent="0.15"/>
    <row r="607" spans="1:56" ht="20.25" customHeight="1" x14ac:dyDescent="0.15"/>
    <row r="608" spans="1:56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sortState xmlns:xlrd2="http://schemas.microsoft.com/office/spreadsheetml/2017/richdata2" ref="K8:K120">
    <sortCondition descending="1" ref="K7"/>
  </sortState>
  <mergeCells count="6">
    <mergeCell ref="AV3:AW3"/>
    <mergeCell ref="L3:M3"/>
    <mergeCell ref="B3:G3"/>
    <mergeCell ref="U3:V3"/>
    <mergeCell ref="AD3:AE3"/>
    <mergeCell ref="AM3:AN3"/>
  </mergeCells>
  <phoneticPr fontId="1"/>
  <pageMargins left="0.70866141732283472" right="0.70866141732283472" top="0.74803149606299213" bottom="0.74803149606299213" header="0.31496062992125984" footer="0.31496062992125984"/>
  <pageSetup paperSize="9" scale="3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8の字</vt:lpstr>
      <vt:lpstr>ドッジラリー</vt:lpstr>
      <vt:lpstr>輪くぐり</vt:lpstr>
      <vt:lpstr>オリンピック</vt:lpstr>
      <vt:lpstr>ウォーキング</vt:lpstr>
      <vt:lpstr>握力</vt:lpstr>
      <vt:lpstr>たてわり　８の字とび</vt:lpstr>
      <vt:lpstr>'8の字'!Print_Area</vt:lpstr>
      <vt:lpstr>ウォーキング!Print_Area</vt:lpstr>
      <vt:lpstr>オリンピック!Print_Area</vt:lpstr>
      <vt:lpstr>'たてわり　８の字とび'!Print_Area</vt:lpstr>
      <vt:lpstr>ドッジラリー!Print_Area</vt:lpstr>
      <vt:lpstr>握力!Print_Area</vt:lpstr>
      <vt:lpstr>輪くぐり!Print_Area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2021-05-12T08:16:54Z</cp:lastPrinted>
  <dcterms:created xsi:type="dcterms:W3CDTF">2013-09-03T11:25:26Z</dcterms:created>
  <dcterms:modified xsi:type="dcterms:W3CDTF">2021-05-28T08:30:45Z</dcterms:modified>
</cp:coreProperties>
</file>